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ijelick Dirk\Documents\2019\begroting\LUIK 2\"/>
    </mc:Choice>
  </mc:AlternateContent>
  <xr:revisionPtr revIDLastSave="0" documentId="13_ncr:1_{59C541E7-744D-4679-A6BA-8E95F622DD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31" i="1" l="1"/>
  <c r="X229" i="1"/>
  <c r="V229" i="1" l="1"/>
  <c r="W32" i="1"/>
  <c r="W54" i="1" l="1"/>
  <c r="W53" i="1"/>
  <c r="AF147" i="1" l="1"/>
  <c r="AE146" i="1"/>
  <c r="AE147" i="1" s="1"/>
  <c r="X146" i="1"/>
  <c r="X147" i="1" s="1"/>
  <c r="W146" i="1"/>
  <c r="W147" i="1" s="1"/>
  <c r="AE141" i="1"/>
  <c r="AF141" i="1"/>
  <c r="AE133" i="1"/>
  <c r="AF133" i="1"/>
  <c r="AD128" i="1"/>
  <c r="AD129" i="1" s="1"/>
  <c r="AE128" i="1"/>
  <c r="AE129" i="1" s="1"/>
  <c r="AF128" i="1"/>
  <c r="AF129" i="1" s="1"/>
  <c r="AC128" i="1"/>
  <c r="AC129" i="1" s="1"/>
  <c r="V128" i="1"/>
  <c r="V129" i="1" s="1"/>
  <c r="W128" i="1"/>
  <c r="W129" i="1" s="1"/>
  <c r="X128" i="1"/>
  <c r="X129" i="1" s="1"/>
  <c r="U128" i="1"/>
  <c r="U129" i="1" s="1"/>
  <c r="AD121" i="1"/>
  <c r="AD122" i="1" s="1"/>
  <c r="AC121" i="1"/>
  <c r="AC122" i="1" s="1"/>
  <c r="V121" i="1"/>
  <c r="V122" i="1" s="1"/>
  <c r="U121" i="1"/>
  <c r="U122" i="1" s="1"/>
  <c r="AF121" i="1"/>
  <c r="AE121" i="1"/>
  <c r="X121" i="1"/>
  <c r="W121" i="1"/>
  <c r="AF118" i="1"/>
  <c r="AE118" i="1"/>
  <c r="AE115" i="1"/>
  <c r="AF115" i="1"/>
  <c r="X118" i="1"/>
  <c r="X115" i="1"/>
  <c r="W115" i="1"/>
  <c r="W118" i="1"/>
  <c r="AD110" i="1"/>
  <c r="AE110" i="1"/>
  <c r="AF110" i="1"/>
  <c r="AD103" i="1"/>
  <c r="AE103" i="1"/>
  <c r="AF103" i="1"/>
  <c r="AD98" i="1"/>
  <c r="AE98" i="1"/>
  <c r="AF98" i="1"/>
  <c r="AD92" i="1"/>
  <c r="AE92" i="1"/>
  <c r="AF92" i="1"/>
  <c r="AC92" i="1"/>
  <c r="AD86" i="1"/>
  <c r="AD87" i="1" s="1"/>
  <c r="AE86" i="1"/>
  <c r="AE87" i="1" s="1"/>
  <c r="AF86" i="1"/>
  <c r="AF87" i="1" s="1"/>
  <c r="AC86" i="1"/>
  <c r="AC87" i="1" s="1"/>
  <c r="T86" i="1"/>
  <c r="T87" i="1" s="1"/>
  <c r="U86" i="1"/>
  <c r="U87" i="1" s="1"/>
  <c r="V86" i="1"/>
  <c r="V87" i="1" s="1"/>
  <c r="W86" i="1"/>
  <c r="W87" i="1" s="1"/>
  <c r="X86" i="1"/>
  <c r="X87" i="1" s="1"/>
  <c r="S86" i="1"/>
  <c r="S87" i="1" s="1"/>
  <c r="AE69" i="1"/>
  <c r="AF69" i="1"/>
  <c r="AD63" i="1"/>
  <c r="AE63" i="1"/>
  <c r="AF63" i="1"/>
  <c r="AC55" i="1"/>
  <c r="AD55" i="1"/>
  <c r="AE55" i="1"/>
  <c r="AE56" i="1" s="1"/>
  <c r="AF55" i="1"/>
  <c r="AF56" i="1" s="1"/>
  <c r="AD50" i="1"/>
  <c r="AC50" i="1"/>
  <c r="AD45" i="1"/>
  <c r="AE45" i="1"/>
  <c r="AF45" i="1"/>
  <c r="AC45" i="1"/>
  <c r="AE39" i="1"/>
  <c r="AF39" i="1"/>
  <c r="AD39" i="1"/>
  <c r="AF31" i="1"/>
  <c r="AE31" i="1"/>
  <c r="AF28" i="1"/>
  <c r="AE28" i="1"/>
  <c r="AF24" i="1"/>
  <c r="AE24" i="1"/>
  <c r="AF19" i="1"/>
  <c r="AE19" i="1"/>
  <c r="AF12" i="1"/>
  <c r="AE12" i="1"/>
  <c r="AF8" i="1"/>
  <c r="AE8" i="1"/>
  <c r="AD24" i="1"/>
  <c r="AC24" i="1"/>
  <c r="AD19" i="1"/>
  <c r="AC12" i="1"/>
  <c r="AD12" i="1"/>
  <c r="AE111" i="1" l="1"/>
  <c r="AF142" i="1"/>
  <c r="AE142" i="1"/>
  <c r="AF122" i="1"/>
  <c r="AD99" i="1"/>
  <c r="AF111" i="1"/>
  <c r="AD111" i="1"/>
  <c r="AE122" i="1"/>
  <c r="W122" i="1"/>
  <c r="X122" i="1"/>
  <c r="AC56" i="1"/>
  <c r="AD56" i="1"/>
  <c r="AE99" i="1"/>
  <c r="AF46" i="1"/>
  <c r="AF99" i="1"/>
  <c r="AF70" i="1"/>
  <c r="AE70" i="1"/>
  <c r="AE32" i="1"/>
  <c r="AE46" i="1"/>
  <c r="AF32" i="1"/>
  <c r="AE20" i="1"/>
  <c r="AD46" i="1"/>
  <c r="AF20" i="1"/>
  <c r="U183" i="1"/>
  <c r="AF148" i="1" l="1"/>
  <c r="AE148" i="1"/>
  <c r="U45" i="1"/>
  <c r="X31" i="1"/>
  <c r="W31" i="1"/>
  <c r="X28" i="1"/>
  <c r="W45" i="1"/>
  <c r="V63" i="1"/>
  <c r="W63" i="1"/>
  <c r="X63" i="1"/>
  <c r="U63" i="1"/>
  <c r="V55" i="1"/>
  <c r="W55" i="1"/>
  <c r="X55" i="1"/>
  <c r="V50" i="1"/>
  <c r="U50" i="1"/>
  <c r="U54" i="1"/>
  <c r="U53" i="1"/>
  <c r="W28" i="1"/>
  <c r="W24" i="1"/>
  <c r="V24" i="1"/>
  <c r="U24" i="1"/>
  <c r="X45" i="1"/>
  <c r="AC198" i="1"/>
  <c r="AC191" i="1"/>
  <c r="AC183" i="1"/>
  <c r="AC168" i="1"/>
  <c r="AC160" i="1"/>
  <c r="AD229" i="1"/>
  <c r="AC16" i="1"/>
  <c r="W198" i="1"/>
  <c r="AD224" i="1"/>
  <c r="AC224" i="1"/>
  <c r="AD220" i="1"/>
  <c r="AC212" i="1"/>
  <c r="AD198" i="1"/>
  <c r="AD191" i="1"/>
  <c r="AD183" i="1"/>
  <c r="AD168" i="1"/>
  <c r="AD160" i="1"/>
  <c r="AD141" i="1"/>
  <c r="AC141" i="1"/>
  <c r="AD133" i="1"/>
  <c r="AC133" i="1"/>
  <c r="AC110" i="1"/>
  <c r="AC103" i="1"/>
  <c r="AC98" i="1"/>
  <c r="AC99" i="1" s="1"/>
  <c r="AD69" i="1"/>
  <c r="AD70" i="1" s="1"/>
  <c r="AC69" i="1"/>
  <c r="AC63" i="1"/>
  <c r="AC39" i="1"/>
  <c r="AC46" i="1" s="1"/>
  <c r="AC32" i="1"/>
  <c r="AD32" i="1"/>
  <c r="AC19" i="1"/>
  <c r="X19" i="1"/>
  <c r="AD16" i="1"/>
  <c r="AC8" i="1"/>
  <c r="AD8" i="1"/>
  <c r="AD210" i="1"/>
  <c r="AD212" i="1" s="1"/>
  <c r="AD203" i="1"/>
  <c r="X203" i="1"/>
  <c r="U198" i="1"/>
  <c r="X220" i="1"/>
  <c r="V220" i="1"/>
  <c r="V231" i="1" s="1"/>
  <c r="X212" i="1"/>
  <c r="V212" i="1"/>
  <c r="W98" i="1"/>
  <c r="V141" i="1"/>
  <c r="W141" i="1"/>
  <c r="X141" i="1"/>
  <c r="U141" i="1"/>
  <c r="V133" i="1"/>
  <c r="W133" i="1"/>
  <c r="X133" i="1"/>
  <c r="U133" i="1"/>
  <c r="U98" i="1"/>
  <c r="W69" i="1"/>
  <c r="X69" i="1"/>
  <c r="U32" i="1"/>
  <c r="W224" i="1"/>
  <c r="X224" i="1"/>
  <c r="V224" i="1"/>
  <c r="W212" i="1"/>
  <c r="W207" i="1"/>
  <c r="X207" i="1"/>
  <c r="V207" i="1"/>
  <c r="E15" i="2"/>
  <c r="E18" i="2"/>
  <c r="G15" i="2"/>
  <c r="G18" i="2" s="1"/>
  <c r="C15" i="2"/>
  <c r="C18" i="2"/>
  <c r="A15" i="2"/>
  <c r="A18" i="2" s="1"/>
  <c r="U8" i="1"/>
  <c r="U12" i="1"/>
  <c r="U16" i="1"/>
  <c r="U19" i="1"/>
  <c r="U39" i="1"/>
  <c r="U69" i="1"/>
  <c r="U92" i="1"/>
  <c r="U103" i="1"/>
  <c r="U160" i="1"/>
  <c r="U164" i="1"/>
  <c r="U168" i="1" s="1"/>
  <c r="U191" i="1"/>
  <c r="X160" i="1"/>
  <c r="X168" i="1"/>
  <c r="X183" i="1"/>
  <c r="X191" i="1"/>
  <c r="X198" i="1"/>
  <c r="W160" i="1"/>
  <c r="W168" i="1"/>
  <c r="W183" i="1"/>
  <c r="W191" i="1"/>
  <c r="V160" i="1"/>
  <c r="V168" i="1"/>
  <c r="V183" i="1"/>
  <c r="V191" i="1"/>
  <c r="V198" i="1"/>
  <c r="V203" i="1"/>
  <c r="O13" i="2"/>
  <c r="M13" i="2"/>
  <c r="K13" i="2"/>
  <c r="I13" i="2"/>
  <c r="X8" i="1"/>
  <c r="X12" i="1"/>
  <c r="X16" i="1"/>
  <c r="X39" i="1"/>
  <c r="X92" i="1"/>
  <c r="X103" i="1"/>
  <c r="X110" i="1"/>
  <c r="W110" i="1"/>
  <c r="V110" i="1"/>
  <c r="W92" i="1"/>
  <c r="W8" i="1"/>
  <c r="W12" i="1"/>
  <c r="W16" i="1"/>
  <c r="W19" i="1"/>
  <c r="W39" i="1"/>
  <c r="W103" i="1"/>
  <c r="V8" i="1"/>
  <c r="V12" i="1"/>
  <c r="V14" i="1"/>
  <c r="V16" i="1" s="1"/>
  <c r="V19" i="1"/>
  <c r="V39" i="1"/>
  <c r="V46" i="1" s="1"/>
  <c r="V69" i="1"/>
  <c r="V92" i="1"/>
  <c r="V103" i="1"/>
  <c r="U128" i="2"/>
  <c r="S75" i="1"/>
  <c r="S79" i="1"/>
  <c r="V32" i="1"/>
  <c r="X24" i="1"/>
  <c r="T75" i="1"/>
  <c r="T79" i="1"/>
  <c r="U110" i="1"/>
  <c r="V98" i="1"/>
  <c r="X98" i="1"/>
  <c r="W46" i="1" l="1"/>
  <c r="AC111" i="1"/>
  <c r="X111" i="1"/>
  <c r="AD20" i="1"/>
  <c r="V142" i="1"/>
  <c r="U70" i="1"/>
  <c r="U55" i="1"/>
  <c r="U56" i="1" s="1"/>
  <c r="W99" i="1"/>
  <c r="W142" i="1"/>
  <c r="V111" i="1"/>
  <c r="W70" i="1"/>
  <c r="S80" i="1"/>
  <c r="U20" i="1"/>
  <c r="X142" i="1"/>
  <c r="AC142" i="1"/>
  <c r="W56" i="1"/>
  <c r="U99" i="1"/>
  <c r="U46" i="1"/>
  <c r="AC231" i="1"/>
  <c r="AD142" i="1"/>
  <c r="AD148" i="1" s="1"/>
  <c r="V70" i="1"/>
  <c r="X56" i="1"/>
  <c r="X70" i="1"/>
  <c r="V99" i="1"/>
  <c r="U111" i="1"/>
  <c r="X99" i="1"/>
  <c r="W111" i="1"/>
  <c r="U142" i="1"/>
  <c r="AC70" i="1"/>
  <c r="AD231" i="1"/>
  <c r="W20" i="1"/>
  <c r="T80" i="1"/>
  <c r="V56" i="1"/>
  <c r="X32" i="1"/>
  <c r="V20" i="1"/>
  <c r="X20" i="1"/>
  <c r="X46" i="1"/>
  <c r="U231" i="1"/>
  <c r="AC20" i="1"/>
  <c r="W231" i="1"/>
  <c r="W148" i="1" l="1"/>
  <c r="W232" i="1" s="1"/>
  <c r="X148" i="1"/>
  <c r="X232" i="1" s="1"/>
  <c r="U148" i="1"/>
  <c r="U232" i="1" s="1"/>
  <c r="AC148" i="1"/>
  <c r="AC232" i="1" s="1"/>
  <c r="V148" i="1"/>
  <c r="V232" i="1" s="1"/>
  <c r="AD232" i="1"/>
</calcChain>
</file>

<file path=xl/sharedStrings.xml><?xml version="1.0" encoding="utf-8"?>
<sst xmlns="http://schemas.openxmlformats.org/spreadsheetml/2006/main" count="1507" uniqueCount="463">
  <si>
    <t>Indicator</t>
  </si>
  <si>
    <t>Verantw</t>
  </si>
  <si>
    <t>Status uitvoering actie/doelstelling 2017</t>
  </si>
  <si>
    <t>Status uitvoering actie/doelstelling 2018</t>
  </si>
  <si>
    <t>Status uitvoering actie/doelstelling 2019</t>
  </si>
  <si>
    <t>Status uitvoering actie/doelstelling 2020</t>
  </si>
  <si>
    <t>Ana-lytische code uitgaven</t>
  </si>
  <si>
    <t>Ana-lytische code inkomsten</t>
  </si>
  <si>
    <t>Begroting 2017</t>
  </si>
  <si>
    <t>Begroting 2018</t>
  </si>
  <si>
    <t>Begroting 2019</t>
  </si>
  <si>
    <t>Begroting 2020</t>
  </si>
  <si>
    <t>Status resultaatsrekening 2017</t>
  </si>
  <si>
    <t>Status resultaatsrekening 2018</t>
  </si>
  <si>
    <t>Status resultaatsrekening 2019 op 30 juni 2019</t>
  </si>
  <si>
    <t>Status resultaatsrekening 2020</t>
  </si>
  <si>
    <t>Vlaamse Motorrijdersbond van België vzw</t>
  </si>
  <si>
    <t>kosten</t>
  </si>
  <si>
    <t>opbrengsten</t>
  </si>
  <si>
    <t>SD</t>
  </si>
  <si>
    <t>OD</t>
  </si>
  <si>
    <t>Actie</t>
  </si>
  <si>
    <t>SD001</t>
  </si>
  <si>
    <t>Tegen 2020 is het recreatieaanbod van de VMBB uitgebreid.</t>
  </si>
  <si>
    <t>OD001</t>
  </si>
  <si>
    <t>Het huidige recreatieaanbod blijft behouden</t>
  </si>
  <si>
    <t>A0001</t>
  </si>
  <si>
    <t>X</t>
  </si>
  <si>
    <t>Behouden trainingsaanbod mx en race</t>
  </si>
  <si>
    <t>Aantal trainingsvergunningen</t>
  </si>
  <si>
    <t>SPTM</t>
  </si>
  <si>
    <t>A0002</t>
  </si>
  <si>
    <t xml:space="preserve">Behouden toerismeaanbod </t>
  </si>
  <si>
    <t>Aantal organisaties</t>
  </si>
  <si>
    <t>I80RECR200</t>
  </si>
  <si>
    <t>OD002</t>
  </si>
  <si>
    <t>Tegen 2020 wordt aan de jeugdrijders meer kansen geboden door de organisatie van meer jeugdopleidingen</t>
  </si>
  <si>
    <t>A0003</t>
  </si>
  <si>
    <t>Organisatie sportkampen</t>
  </si>
  <si>
    <t>Aantal sportkampen</t>
  </si>
  <si>
    <t>U20RECR610</t>
  </si>
  <si>
    <t xml:space="preserve">I85OPL100 </t>
  </si>
  <si>
    <t>A0004</t>
  </si>
  <si>
    <t>Organisatie trainingsdagen jeugd</t>
  </si>
  <si>
    <t>Aantal trainingsdagen</t>
  </si>
  <si>
    <t>Eerste gesprekken reeds gevoerd. Eerste meeting gepland op 30/08</t>
  </si>
  <si>
    <t xml:space="preserve">I85OPL200 </t>
  </si>
  <si>
    <t>OD003</t>
  </si>
  <si>
    <t>Tegen 2020 levert de  de VMBB vergunning af voor bike carts en electrische fietsen.</t>
  </si>
  <si>
    <t>A0005</t>
  </si>
  <si>
    <t>doorlopend</t>
  </si>
  <si>
    <t>Aantal vergunningen</t>
  </si>
  <si>
    <t>RVB</t>
  </si>
  <si>
    <t>I80RECR318</t>
  </si>
  <si>
    <t>A0006</t>
  </si>
  <si>
    <t>I70COMP314</t>
  </si>
  <si>
    <t>OD004</t>
  </si>
  <si>
    <t>A0007</t>
  </si>
  <si>
    <t>U20RECR511,U20RECR512</t>
  </si>
  <si>
    <t>I80RECR311,I80RECR312</t>
  </si>
  <si>
    <t>ADMM</t>
  </si>
  <si>
    <t>SD002</t>
  </si>
  <si>
    <t>Tegen 2020 wordt de discipline toerisme verder uitgebouwd</t>
  </si>
  <si>
    <t>OD005</t>
  </si>
  <si>
    <t>A0009</t>
  </si>
  <si>
    <t>U20RECR519</t>
  </si>
  <si>
    <t>I80REC319</t>
  </si>
  <si>
    <t>OD006</t>
  </si>
  <si>
    <t>Kwaliteit verhogen</t>
  </si>
  <si>
    <t>A0010</t>
  </si>
  <si>
    <t>Toerismegids opstellen</t>
  </si>
  <si>
    <t>Boekje</t>
  </si>
  <si>
    <t>STM</t>
  </si>
  <si>
    <t>U20RECR419</t>
  </si>
  <si>
    <t>I80RECR519</t>
  </si>
  <si>
    <t>A0011</t>
  </si>
  <si>
    <t>App ontwikkelen voor toerisme</t>
  </si>
  <si>
    <t>App</t>
  </si>
  <si>
    <t>OD007</t>
  </si>
  <si>
    <t>Federatieuitstappen</t>
  </si>
  <si>
    <t>A0012</t>
  </si>
  <si>
    <t>Organisatie toeristische uitstappen</t>
  </si>
  <si>
    <t>Kalender</t>
  </si>
  <si>
    <t>SD003</t>
  </si>
  <si>
    <t xml:space="preserve">Tegen 2020 beschikt de federatie over een uitgebreider competief  aanbod </t>
  </si>
  <si>
    <t>RvB</t>
  </si>
  <si>
    <t>OD008</t>
  </si>
  <si>
    <t>Het huidige competitief aanbod blijft behouden</t>
  </si>
  <si>
    <t>A0013</t>
  </si>
  <si>
    <t>Behouden MX aanbod</t>
  </si>
  <si>
    <t>I70COMP211</t>
  </si>
  <si>
    <t>A0014</t>
  </si>
  <si>
    <t>Behouden Race aanbod</t>
  </si>
  <si>
    <t>I70COMP212</t>
  </si>
  <si>
    <t>A0015</t>
  </si>
  <si>
    <t>Behouden minikampioenschappen</t>
  </si>
  <si>
    <t>A0016</t>
  </si>
  <si>
    <t>Behouden Speedway aanbod</t>
  </si>
  <si>
    <t>I70COMP217</t>
  </si>
  <si>
    <t>OD009</t>
  </si>
  <si>
    <t>Tegen 2020 is er een uitbreiding van het competitieve aanbod</t>
  </si>
  <si>
    <t>A0017</t>
  </si>
  <si>
    <t xml:space="preserve">30% meer competieve wedstrijden </t>
  </si>
  <si>
    <t>U10COMP400</t>
  </si>
  <si>
    <t>I70COMP200</t>
  </si>
  <si>
    <t>A0018</t>
  </si>
  <si>
    <t>Organisatie Vlaams Kampioenschap Sprint</t>
  </si>
  <si>
    <t>U10COMP432</t>
  </si>
  <si>
    <t>I70COMP432</t>
  </si>
  <si>
    <t>A0019</t>
  </si>
  <si>
    <t>Organisatie Vlaams Kampioenschap Endurence</t>
  </si>
  <si>
    <t>A0020</t>
  </si>
  <si>
    <t>Organisatie Vlaams Kampioenschap Trial</t>
  </si>
  <si>
    <t>U10COMP436</t>
  </si>
  <si>
    <t>I70COMP436</t>
  </si>
  <si>
    <t>A0021</t>
  </si>
  <si>
    <t>SD004</t>
  </si>
  <si>
    <t>In 2019 start de VMBB met een topsportwerking</t>
  </si>
  <si>
    <t>OD010</t>
  </si>
  <si>
    <t xml:space="preserve">In 2019 is het gesubsidieerde topsportproject geïntegreerd in de VMBB </t>
  </si>
  <si>
    <t>A0022</t>
  </si>
  <si>
    <t>Overhevelen topsportwerking naar VMBB</t>
  </si>
  <si>
    <t>OD011</t>
  </si>
  <si>
    <t>A0023</t>
  </si>
  <si>
    <t>A0024</t>
  </si>
  <si>
    <t>A0025</t>
  </si>
  <si>
    <t>A0026</t>
  </si>
  <si>
    <t>SD005</t>
  </si>
  <si>
    <t xml:space="preserve">Tegen eind 2020 voldoet het beleid aan de vereisten van de overheid "goed bestuur" </t>
  </si>
  <si>
    <t>OD012</t>
  </si>
  <si>
    <t>Tegen eind 2020 voldoet de werking van de VMBB voor 50%  van de harde indicatoren</t>
  </si>
  <si>
    <t>A0027</t>
  </si>
  <si>
    <t>Nulmeting van alle harde indicatoren binnen de VMBB werking tegen einde 2018</t>
  </si>
  <si>
    <t>Percentage HI</t>
  </si>
  <si>
    <t>I30SUB100</t>
  </si>
  <si>
    <t>A0028</t>
  </si>
  <si>
    <t>Opmaken actielijst van de nodige aanpassingen binnen de VMBB werking om te voldoen aan de harde indicatoren 'goed bestuur'</t>
  </si>
  <si>
    <t>A0029</t>
  </si>
  <si>
    <t>Voorleggen van de lijst aan de VMBB bestuurders</t>
  </si>
  <si>
    <t>A0030</t>
  </si>
  <si>
    <t>Uitwerken actielijst 2019 en 2020</t>
  </si>
  <si>
    <t>OD013</t>
  </si>
  <si>
    <t>Tegen eind 2020 worden de gekozen zachte indicatoren toegepast</t>
  </si>
  <si>
    <t>A0031</t>
  </si>
  <si>
    <t>Nulmeting van alle zachte indicatoren binnen de VMBB werking</t>
  </si>
  <si>
    <t>Percentage ZI</t>
  </si>
  <si>
    <t>A0032</t>
  </si>
  <si>
    <t>Opmaken actielijst van de nodige aanpassingen binnen de VMBB-werking om te voldoen aan de zachte indicatoren " goed bestuur"</t>
  </si>
  <si>
    <t>doc</t>
  </si>
  <si>
    <t>A0033</t>
  </si>
  <si>
    <t>A0034</t>
  </si>
  <si>
    <t>SD006</t>
  </si>
  <si>
    <t>Tegen eind 2018 heeft de VMBB een efficient personeelsbeleid  geïmplementeerd</t>
  </si>
  <si>
    <t>OD014</t>
  </si>
  <si>
    <t>Eind 2018 is er een overzicht van het volledige VMBB takenpakket</t>
  </si>
  <si>
    <t>A0035</t>
  </si>
  <si>
    <t>A0036</t>
  </si>
  <si>
    <t>OD015</t>
  </si>
  <si>
    <t>A0037</t>
  </si>
  <si>
    <t>A0038</t>
  </si>
  <si>
    <t>U00STR120</t>
  </si>
  <si>
    <t>SD007</t>
  </si>
  <si>
    <t>Tegen januari 2019 heeft de VMBB een geoptimaliseerd financieel beleid</t>
  </si>
  <si>
    <t>OD016</t>
  </si>
  <si>
    <t>A0039</t>
  </si>
  <si>
    <t>U00STR310</t>
  </si>
  <si>
    <t>A0040</t>
  </si>
  <si>
    <t>A0041</t>
  </si>
  <si>
    <t>SD008</t>
  </si>
  <si>
    <t>In  2019 is een beleid inzake kadervorming uitgetekend ism met de VTS</t>
  </si>
  <si>
    <t>OD017</t>
  </si>
  <si>
    <t>Tegen half 2019 is de denkcel VTC terug operationeel</t>
  </si>
  <si>
    <t>A0042</t>
  </si>
  <si>
    <t>In 2019 wordt de denkcel VTS terug samengesteld en operationeel</t>
  </si>
  <si>
    <t>VTS-denkcel</t>
  </si>
  <si>
    <t>A0043</t>
  </si>
  <si>
    <t>In 2019 zijn er opleidingsstramienen ifv bepaalde diciplines</t>
  </si>
  <si>
    <t>OD018</t>
  </si>
  <si>
    <t>In 2020 zijn er terug opleidingen gepland</t>
  </si>
  <si>
    <t>A0044</t>
  </si>
  <si>
    <t>A0045</t>
  </si>
  <si>
    <t>A0046</t>
  </si>
  <si>
    <t>A0047</t>
  </si>
  <si>
    <t>Organiseren VTS-opleiding</t>
  </si>
  <si>
    <t>U30OPL010</t>
  </si>
  <si>
    <t>SD009</t>
  </si>
  <si>
    <t>Tegen eind 2020 informeert de federatie haar clubs en rijders op basis van een communicatiestrategie</t>
  </si>
  <si>
    <t>OD019</t>
  </si>
  <si>
    <t xml:space="preserve">Eind 2019 is de website toegankelijk voor alle aangesloten clubs </t>
  </si>
  <si>
    <t>U50COM010</t>
  </si>
  <si>
    <t>A0049</t>
  </si>
  <si>
    <t>OD020</t>
  </si>
  <si>
    <t>eind 2019 is de website toegankelijk voor alle aangesloten clubs</t>
  </si>
  <si>
    <t>A0050</t>
  </si>
  <si>
    <t>ADM+SPTM+RVB</t>
  </si>
  <si>
    <t>A0051</t>
  </si>
  <si>
    <t>Rubriek website</t>
  </si>
  <si>
    <t>A0052</t>
  </si>
  <si>
    <t>De VMBB informeert haar leden over de veschillende activiteiten</t>
  </si>
  <si>
    <t>A0053</t>
  </si>
  <si>
    <t>De VMBB informeert haar leden over materies gerelateerd aan medisch en etisch verantwoord sporten</t>
  </si>
  <si>
    <t>A0054</t>
  </si>
  <si>
    <t>De VMBB informeert haar leden over materies gerelateerd aan Sportclubondersteuning</t>
  </si>
  <si>
    <t>SD010</t>
  </si>
  <si>
    <t>OD021</t>
  </si>
  <si>
    <t>Eind 2019 beschikt de VMBB over een draaibiek voor de clubs m.b.t. boekhouding en fiscaliteit</t>
  </si>
  <si>
    <t>A0055</t>
  </si>
  <si>
    <t>Opmaken draaiboek boekhouding en fiscaliteit</t>
  </si>
  <si>
    <t>U40OND010</t>
  </si>
  <si>
    <t>OD022</t>
  </si>
  <si>
    <t>Eind 2020 beschikt de VMBB over een draaibiek voor de clubs m.b.t. het organiseren van evenementen</t>
  </si>
  <si>
    <t>A0056</t>
  </si>
  <si>
    <t>Opmaak draaiboek organisatie evenementen</t>
  </si>
  <si>
    <t>U40OND400</t>
  </si>
  <si>
    <t>I85OPL310</t>
  </si>
  <si>
    <t>-</t>
  </si>
  <si>
    <t>SD011</t>
  </si>
  <si>
    <t>Tegen 2020 voert de VMMB een beleid teneinde het motorrijden en de VMBB te promoten in Vlaanderen</t>
  </si>
  <si>
    <t>OD023</t>
  </si>
  <si>
    <t>In 2019 onderzoekt de VMBB  welke promotieactiviteiten de VMBB zelf kan organiseren of aan welke activiteiten ze kan deelnemen</t>
  </si>
  <si>
    <t>A0057</t>
  </si>
  <si>
    <t>Opstellen van promotieplan 2019-2020</t>
  </si>
  <si>
    <t>A0058</t>
  </si>
  <si>
    <t>Deelname aan de dag van de Motorrijder</t>
  </si>
  <si>
    <t>U20recr829</t>
  </si>
  <si>
    <t>i80recr239</t>
  </si>
  <si>
    <t>SD012</t>
  </si>
  <si>
    <t>Tegen 2020 is de werking van de VMBB m.b.t. ethisch en gezond sporten in overeenstemming met het GES-decreet en het decreet georganiseerde sport</t>
  </si>
  <si>
    <t>OD024</t>
  </si>
  <si>
    <t>In 2019 is het medisch/gezond sportbeleid van de VMBB in overeenstemming met het GES Decreet</t>
  </si>
  <si>
    <t>A0059</t>
  </si>
  <si>
    <t>Alle verplichtingen opgelegd door het GES decreet worden door de VMBB uitgevoerd</t>
  </si>
  <si>
    <t>MC
RVB</t>
  </si>
  <si>
    <t>I.v.m. medisch: afgerond I.v.m. ethisch: bezig</t>
  </si>
  <si>
    <t>OD025</t>
  </si>
  <si>
    <t>Tegen 2020 is het ethisch sportbeleid van de VMBB in overeenstemming met het GES Decreet en het decreet georganiseerde sport</t>
  </si>
  <si>
    <t>A0060</t>
  </si>
  <si>
    <t>Aanstellen en opleiding van een API</t>
  </si>
  <si>
    <t>A0061</t>
  </si>
  <si>
    <t>Bezig</t>
  </si>
  <si>
    <t>A0062</t>
  </si>
  <si>
    <t>EC
RVB</t>
  </si>
  <si>
    <t>A0063</t>
  </si>
  <si>
    <t>Bezig ism ICES</t>
  </si>
  <si>
    <t>A0064</t>
  </si>
  <si>
    <t>SD013</t>
  </si>
  <si>
    <t>Tegen eind 2020 wil de VMBB meer jeugd aantrekken</t>
  </si>
  <si>
    <t>OD026</t>
  </si>
  <si>
    <t>Organisatie van evenementen om jeugd aan te trekken</t>
  </si>
  <si>
    <t>Het organiseren van een innovatieve Startersopleiding E-MX voor kinderen tussen 6-12 jaar als opstap naar beoefenen van motorcross</t>
  </si>
  <si>
    <t>I85OPL110</t>
  </si>
  <si>
    <t>U30OPL910</t>
  </si>
  <si>
    <t>DM001</t>
  </si>
  <si>
    <t>IT001</t>
  </si>
  <si>
    <t>U00STR010</t>
  </si>
  <si>
    <t>IT002</t>
  </si>
  <si>
    <t>U0STR400</t>
  </si>
  <si>
    <t>U0STR170</t>
  </si>
  <si>
    <t>IT003</t>
  </si>
  <si>
    <t>U0STR151</t>
  </si>
  <si>
    <t>U0STR152</t>
  </si>
  <si>
    <t>DM002</t>
  </si>
  <si>
    <t>IT004</t>
  </si>
  <si>
    <t>U00STR210</t>
  </si>
  <si>
    <t>U00STR240</t>
  </si>
  <si>
    <t>U00STR250</t>
  </si>
  <si>
    <t>DM003</t>
  </si>
  <si>
    <t>IT005</t>
  </si>
  <si>
    <t>U00STR230</t>
  </si>
  <si>
    <t>U00STR220</t>
  </si>
  <si>
    <t>IT006</t>
  </si>
  <si>
    <t>U00STR370</t>
  </si>
  <si>
    <t>IT007</t>
  </si>
  <si>
    <t>U00STR360</t>
  </si>
  <si>
    <t>U00STR380</t>
  </si>
  <si>
    <t>IT008</t>
  </si>
  <si>
    <t>IT009</t>
  </si>
  <si>
    <t>U00STR540</t>
  </si>
  <si>
    <t>U00STR580</t>
  </si>
  <si>
    <t>DM004</t>
  </si>
  <si>
    <t>IT010</t>
  </si>
  <si>
    <t>U00STR410</t>
  </si>
  <si>
    <t>DM005</t>
  </si>
  <si>
    <t>IT011</t>
  </si>
  <si>
    <t>U00STR130</t>
  </si>
  <si>
    <t>DM006</t>
  </si>
  <si>
    <t>IT012</t>
  </si>
  <si>
    <t>ILID110</t>
  </si>
  <si>
    <t>ILID120</t>
  </si>
  <si>
    <t>DM007</t>
  </si>
  <si>
    <t>IT013</t>
  </si>
  <si>
    <t>DM008</t>
  </si>
  <si>
    <t>IT014</t>
  </si>
  <si>
    <t>I70COMP310</t>
  </si>
  <si>
    <t>I80RECR310</t>
  </si>
  <si>
    <t>DM009</t>
  </si>
  <si>
    <t>IT015</t>
  </si>
  <si>
    <t>I70COMP210</t>
  </si>
  <si>
    <t>I80RECR210</t>
  </si>
  <si>
    <t>I70COMP220</t>
  </si>
  <si>
    <t>I70COMP230</t>
  </si>
  <si>
    <t>I80RECR220</t>
  </si>
  <si>
    <t>DM010</t>
  </si>
  <si>
    <t>IT016</t>
  </si>
  <si>
    <t>I40SPON100</t>
  </si>
  <si>
    <t>SD1</t>
  </si>
  <si>
    <t>dm1</t>
  </si>
  <si>
    <t>SD2</t>
  </si>
  <si>
    <t>dm2</t>
  </si>
  <si>
    <t>SD3</t>
  </si>
  <si>
    <t>dm3</t>
  </si>
  <si>
    <t>SD4</t>
  </si>
  <si>
    <t>dm4</t>
  </si>
  <si>
    <t>SD5</t>
  </si>
  <si>
    <t>dm5</t>
  </si>
  <si>
    <t>SD6</t>
  </si>
  <si>
    <t>dm6</t>
  </si>
  <si>
    <t>SD7</t>
  </si>
  <si>
    <t>dm7</t>
  </si>
  <si>
    <t>SD8</t>
  </si>
  <si>
    <t>dm8</t>
  </si>
  <si>
    <t>SD9</t>
  </si>
  <si>
    <t>dm9</t>
  </si>
  <si>
    <t>SD10</t>
  </si>
  <si>
    <t>dm10</t>
  </si>
  <si>
    <t>SD11</t>
  </si>
  <si>
    <t>SD 12</t>
  </si>
  <si>
    <t>som sd-s</t>
  </si>
  <si>
    <t>som dm-s</t>
  </si>
  <si>
    <t>totaal</t>
  </si>
  <si>
    <t>Personeel</t>
  </si>
  <si>
    <t>Lonen</t>
  </si>
  <si>
    <t>Totaalkost loon met uitzondering verzekeringen en verplaatsingen</t>
  </si>
  <si>
    <t>Verzekeringen personeel</t>
  </si>
  <si>
    <t>Arbeidsongevallen</t>
  </si>
  <si>
    <t>Groepsverzekering</t>
  </si>
  <si>
    <t>Verzekering bedrijfsvoertuig</t>
  </si>
  <si>
    <t>Verplaatsingen personeel</t>
  </si>
  <si>
    <t>Verplaatsing woon-werk verkeer</t>
  </si>
  <si>
    <t>Dienstreizen</t>
  </si>
  <si>
    <t>Huisvesting</t>
  </si>
  <si>
    <t>Huur en energie</t>
  </si>
  <si>
    <t>Huur bureel</t>
  </si>
  <si>
    <t>Water</t>
  </si>
  <si>
    <t>Energie</t>
  </si>
  <si>
    <t>Onderhoud bureel</t>
  </si>
  <si>
    <t>Kantoorkosten</t>
  </si>
  <si>
    <t>Post en telefonie</t>
  </si>
  <si>
    <t>Verzendingskosten</t>
  </si>
  <si>
    <t>Telefoonkosten</t>
  </si>
  <si>
    <t>Bureelmateriaal</t>
  </si>
  <si>
    <t>Diverse bureel benodigdheden</t>
  </si>
  <si>
    <t>Druk- en kopieerkosten</t>
  </si>
  <si>
    <t>Drukwerk</t>
  </si>
  <si>
    <t>Kopieërkosten</t>
  </si>
  <si>
    <t>Boekhoudkosten</t>
  </si>
  <si>
    <t>Boekhoudprogramma</t>
  </si>
  <si>
    <t>Lidgelden andere verenigen en koepel</t>
  </si>
  <si>
    <t xml:space="preserve">Lidgelden andere verenigen </t>
  </si>
  <si>
    <t>Bijdrage koepel</t>
  </si>
  <si>
    <t>Diverse verzekeringen</t>
  </si>
  <si>
    <t>Brandverzekering</t>
  </si>
  <si>
    <t>Rechtsbijstand</t>
  </si>
  <si>
    <t>Verzekering uitbating</t>
  </si>
  <si>
    <t>Verzekering beheerders</t>
  </si>
  <si>
    <t xml:space="preserve">Vrijwilligers </t>
  </si>
  <si>
    <t>Vrijwilligers kosten</t>
  </si>
  <si>
    <t>Bijklussers</t>
  </si>
  <si>
    <t>Lidgelden</t>
  </si>
  <si>
    <t>Lidgelden clubs</t>
  </si>
  <si>
    <t>Lidgelden leden</t>
  </si>
  <si>
    <t>Omzet</t>
  </si>
  <si>
    <t>Verkoopsitems</t>
  </si>
  <si>
    <t>Diverse verkoopsitems vb. vlaggen</t>
  </si>
  <si>
    <t>Vergunningen</t>
  </si>
  <si>
    <t>Vergunningen competitief</t>
  </si>
  <si>
    <t>Vergunningen recreatief</t>
  </si>
  <si>
    <t>Bijdragen clubs bij organisaties</t>
  </si>
  <si>
    <t>Kalender opbrengst competitief</t>
  </si>
  <si>
    <t>Kalender opbrengst recreatief</t>
  </si>
  <si>
    <t>Vaste tussenkomst organisatie</t>
  </si>
  <si>
    <t>Bijdrage aantal toeschouwers</t>
  </si>
  <si>
    <t>Bijdrage aantal deelnemers</t>
  </si>
  <si>
    <t>Sponsoring</t>
  </si>
  <si>
    <t>Subsidie</t>
  </si>
  <si>
    <t>Subsidie "Basiswerking"</t>
  </si>
  <si>
    <t>Invoeren bike carts</t>
  </si>
  <si>
    <t>Invoeren klasse electrische fietsen</t>
  </si>
  <si>
    <t>Tegen 2020 zijn het aantal regionale en  trainingvergunningen verhoogd</t>
  </si>
  <si>
    <t>Cont(r)acten met circuits</t>
  </si>
  <si>
    <t>Verhogen aantal toerismevergunningen</t>
  </si>
  <si>
    <t>Toerismevergunning stimuleren door voordelen</t>
  </si>
  <si>
    <t>Jonge talenten begeleiden naar de top</t>
  </si>
  <si>
    <t>Voorzien van gediplomeerde trainers</t>
  </si>
  <si>
    <t>Voorzien trainingsaccomodatie</t>
  </si>
  <si>
    <t>Voorzien lesmateriaal</t>
  </si>
  <si>
    <t>Aantal regionale en trainingsvergunningen</t>
  </si>
  <si>
    <t>Aantal toervergunningen</t>
  </si>
  <si>
    <t>Aantal wedstrijden</t>
  </si>
  <si>
    <t>Voorleggen lijst aan de vmbb bestuurders</t>
  </si>
  <si>
    <t>Uitwerken actielijst 2019</t>
  </si>
  <si>
    <t>Integratie topsport</t>
  </si>
  <si>
    <t>Voorzitter</t>
  </si>
  <si>
    <t>Document</t>
  </si>
  <si>
    <t>Werkgroep definiëren "vmbb takenpakket" opstellen</t>
  </si>
  <si>
    <t>Voorleggen van het document aan de VMBB bestuurders</t>
  </si>
  <si>
    <t>Arbeidscontract</t>
  </si>
  <si>
    <t>Tegen januari 2019 voldoet de federatie inzake personeel aan het decreet georganiseerde sport</t>
  </si>
  <si>
    <t>Oplijsten takenpakket en competenties nieuw sporttechnisch personeelslid cfr decreet</t>
  </si>
  <si>
    <t>Aanwervingsprocedure opstarten en tijdig in dienst nemen</t>
  </si>
  <si>
    <t>UB</t>
  </si>
  <si>
    <t>Driemaandelijks wordt een financiële rapportering voorgelegd aan de raad van bestuur</t>
  </si>
  <si>
    <t>Het boekhoudsysteem wordt uitgebreid met één of meerdere analytische plannen</t>
  </si>
  <si>
    <t>Uitwerken van een optimaal analytisch plan</t>
  </si>
  <si>
    <t>Driemaandelijks invullen van het analytisch rapport</t>
  </si>
  <si>
    <t>Analytisch plan</t>
  </si>
  <si>
    <t>Analytisch rapport</t>
  </si>
  <si>
    <t>Schatbewaarder</t>
  </si>
  <si>
    <t>Opleidingsstramien</t>
  </si>
  <si>
    <t>Cursusteksten worden opgemaakt</t>
  </si>
  <si>
    <t>Cursusplanning 2020 wordt ingediend bij VTS</t>
  </si>
  <si>
    <t>Praktijk omschrijving opleiding</t>
  </si>
  <si>
    <t>Cursusteksten</t>
  </si>
  <si>
    <t>Cursusplanning</t>
  </si>
  <si>
    <t>Omschrijving praktijk</t>
  </si>
  <si>
    <t>Aantal opleidingen</t>
  </si>
  <si>
    <t>Login op site</t>
  </si>
  <si>
    <t>Doorlopend</t>
  </si>
  <si>
    <t>Voor iedere rijder en club is er log in voor  rijders en clubs</t>
  </si>
  <si>
    <t>De website wordt geëvaluaeerd of alle relevante informatie over de structuur, beleid en werking van de VMBB welke noodzakelijk is voor de clubs en de motorrijders</t>
  </si>
  <si>
    <t>De VMBB informeert haar leden over de verschillende management beslissingen van de VMBB</t>
  </si>
  <si>
    <t>Website</t>
  </si>
  <si>
    <t>Draaiboek</t>
  </si>
  <si>
    <t>Tegen eind 2020 ondersteunt de VMBB haar clubs i.f.v. een betere clubwerking</t>
  </si>
  <si>
    <t>Clubs de mogelijkheid geven om zich financieel te verbeteren</t>
  </si>
  <si>
    <t xml:space="preserve">Clubsubsidiesysteem </t>
  </si>
  <si>
    <t>U40OND910</t>
  </si>
  <si>
    <t>Plan</t>
  </si>
  <si>
    <t>Evaluatie</t>
  </si>
  <si>
    <t>OD027</t>
  </si>
  <si>
    <t>Preventiebeleid</t>
  </si>
  <si>
    <t>Ethische commissie</t>
  </si>
  <si>
    <t>Gedragscodes</t>
  </si>
  <si>
    <t>Handelingsprotocol</t>
  </si>
  <si>
    <t>Tuchtcommissie</t>
  </si>
  <si>
    <t>Getuigschrift</t>
  </si>
  <si>
    <t>Huishoudelijk reglement</t>
  </si>
  <si>
    <t>Toerisme werkgroep</t>
  </si>
  <si>
    <t>werkgroep toerisme</t>
  </si>
  <si>
    <t>Toerisme WERKGROEP</t>
  </si>
  <si>
    <t>I40SPON130</t>
  </si>
  <si>
    <t>I80RECR 610</t>
  </si>
  <si>
    <t>u50com100</t>
  </si>
  <si>
    <t>U70TOP211</t>
  </si>
  <si>
    <t>U70TOP212</t>
  </si>
  <si>
    <t>U70TOP213</t>
  </si>
  <si>
    <t>Deelname Biënnale van België</t>
  </si>
  <si>
    <t>Deelname</t>
  </si>
  <si>
    <t>A0008</t>
  </si>
  <si>
    <t>A0048</t>
  </si>
  <si>
    <t>U60PROM910</t>
  </si>
  <si>
    <t>U00STR211</t>
  </si>
  <si>
    <t>subsidie topsport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</si>
</sst>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39B4E8"/>
        <bgColor indexed="64"/>
      </patternFill>
    </fill>
    <fill>
      <patternFill patternType="solid">
        <fgColor rgb="FF006FB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4" fontId="5" fillId="0" borderId="1" xfId="2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6" xfId="2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5" fillId="0" borderId="1" xfId="2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9" fillId="4" borderId="4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0" fillId="5" borderId="7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5" fillId="0" borderId="1" xfId="2" applyFont="1" applyBorder="1" applyAlignment="1">
      <alignment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0" fillId="4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0" fillId="7" borderId="10" xfId="0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wrapText="1"/>
    </xf>
    <xf numFmtId="164" fontId="5" fillId="5" borderId="1" xfId="2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164" fontId="5" fillId="5" borderId="1" xfId="2" applyFont="1" applyFill="1" applyBorder="1" applyAlignment="1">
      <alignment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5" borderId="8" xfId="0" applyFill="1" applyBorder="1"/>
    <xf numFmtId="0" fontId="8" fillId="0" borderId="7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164" fontId="5" fillId="9" borderId="1" xfId="1" applyNumberFormat="1" applyFont="1" applyFill="1" applyBorder="1" applyAlignment="1">
      <alignment horizontal="right" vertical="center"/>
    </xf>
    <xf numFmtId="164" fontId="5" fillId="8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5" fillId="1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5" fillId="0" borderId="8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164" fontId="5" fillId="5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horizontal="right" vertical="center"/>
    </xf>
    <xf numFmtId="164" fontId="5" fillId="8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3" fillId="8" borderId="4" xfId="1" applyNumberFormat="1" applyFont="1" applyFill="1" applyBorder="1" applyAlignment="1">
      <alignment horizontal="right"/>
    </xf>
    <xf numFmtId="164" fontId="5" fillId="8" borderId="4" xfId="1" applyNumberFormat="1" applyFont="1" applyFill="1" applyBorder="1" applyAlignment="1">
      <alignment horizontal="right"/>
    </xf>
    <xf numFmtId="164" fontId="5" fillId="11" borderId="4" xfId="1" applyNumberFormat="1" applyFont="1" applyFill="1" applyBorder="1" applyAlignment="1">
      <alignment horizontal="right" vertical="center"/>
    </xf>
    <xf numFmtId="164" fontId="7" fillId="12" borderId="2" xfId="1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13" borderId="0" xfId="0" applyFill="1"/>
    <xf numFmtId="0" fontId="6" fillId="8" borderId="5" xfId="0" applyFont="1" applyFill="1" applyBorder="1" applyAlignment="1">
      <alignment horizontal="center" wrapText="1"/>
    </xf>
    <xf numFmtId="0" fontId="0" fillId="8" borderId="0" xfId="0" applyFill="1"/>
    <xf numFmtId="164" fontId="6" fillId="8" borderId="5" xfId="0" applyNumberFormat="1" applyFont="1" applyFill="1" applyBorder="1" applyAlignment="1">
      <alignment horizontal="center" wrapText="1"/>
    </xf>
    <xf numFmtId="0" fontId="0" fillId="13" borderId="8" xfId="0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3" fillId="1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5" fillId="0" borderId="11" xfId="1" applyNumberFormat="1" applyFont="1" applyBorder="1" applyAlignment="1">
      <alignment horizontal="right" vertical="center"/>
    </xf>
    <xf numFmtId="164" fontId="5" fillId="8" borderId="11" xfId="1" applyNumberFormat="1" applyFont="1" applyFill="1" applyBorder="1" applyAlignment="1">
      <alignment horizontal="right" vertical="center"/>
    </xf>
    <xf numFmtId="164" fontId="5" fillId="0" borderId="10" xfId="1" applyNumberFormat="1" applyFont="1" applyBorder="1" applyAlignment="1">
      <alignment horizontal="right" vertical="center"/>
    </xf>
    <xf numFmtId="164" fontId="5" fillId="8" borderId="10" xfId="1" applyNumberFormat="1" applyFont="1" applyFill="1" applyBorder="1" applyAlignment="1">
      <alignment horizontal="right" vertical="center"/>
    </xf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3" fillId="14" borderId="1" xfId="0" applyFont="1" applyFill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164" fontId="5" fillId="5" borderId="8" xfId="1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164" fontId="5" fillId="0" borderId="5" xfId="1" applyNumberFormat="1" applyFont="1" applyBorder="1" applyAlignment="1">
      <alignment horizontal="right" vertical="center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horizontal="center" vertical="center"/>
    </xf>
    <xf numFmtId="0" fontId="3" fillId="4" borderId="1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/>
    </xf>
    <xf numFmtId="0" fontId="15" fillId="0" borderId="15" xfId="0" applyFont="1" applyBorder="1" applyAlignment="1"/>
    <xf numFmtId="0" fontId="15" fillId="0" borderId="14" xfId="0" applyFont="1" applyBorder="1" applyAlignment="1"/>
    <xf numFmtId="0" fontId="9" fillId="4" borderId="1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17" fillId="0" borderId="0" xfId="0" applyNumberFormat="1" applyFont="1" applyAlignment="1">
      <alignment horizontal="center" vertical="center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0</xdr:rowOff>
    </xdr:from>
    <xdr:to>
      <xdr:col>5</xdr:col>
      <xdr:colOff>76200</xdr:colOff>
      <xdr:row>0</xdr:row>
      <xdr:rowOff>1076325</xdr:rowOff>
    </xdr:to>
    <xdr:pic>
      <xdr:nvPicPr>
        <xdr:cNvPr id="2669" name="Afbeelding 1">
          <a:extLst>
            <a:ext uri="{FF2B5EF4-FFF2-40B4-BE49-F238E27FC236}">
              <a16:creationId xmlns:a16="http://schemas.microsoft.com/office/drawing/2014/main" id="{32E2C185-09F0-4ED0-AC1C-26EB4C859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0"/>
          <a:ext cx="12096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36"/>
  <sheetViews>
    <sheetView tabSelected="1" topLeftCell="A172" zoomScale="50" zoomScaleNormal="50" workbookViewId="0">
      <selection activeCell="X234" sqref="X234"/>
    </sheetView>
  </sheetViews>
  <sheetFormatPr defaultRowHeight="15" x14ac:dyDescent="0.25"/>
  <cols>
    <col min="1" max="1" width="8.7109375" style="28" customWidth="1"/>
    <col min="2" max="2" width="9" style="47" customWidth="1"/>
    <col min="3" max="5" width="7.28515625" style="28" customWidth="1"/>
    <col min="6" max="7" width="7.28515625" style="61" customWidth="1"/>
    <col min="8" max="8" width="51.85546875" style="47" customWidth="1"/>
    <col min="9" max="9" width="18.7109375" style="104" customWidth="1"/>
    <col min="10" max="10" width="9.85546875" style="109" customWidth="1"/>
    <col min="11" max="12" width="11.7109375" customWidth="1"/>
    <col min="13" max="13" width="18.85546875" customWidth="1"/>
    <col min="14" max="14" width="11.7109375" customWidth="1"/>
    <col min="15" max="15" width="14.5703125" customWidth="1"/>
    <col min="16" max="16" width="15.140625" customWidth="1"/>
    <col min="17" max="17" width="6.85546875" style="3" customWidth="1"/>
    <col min="18" max="18" width="8.7109375" style="3" customWidth="1"/>
    <col min="19" max="19" width="9.85546875" style="28" bestFit="1" customWidth="1"/>
    <col min="20" max="20" width="8.28515625" style="28" bestFit="1" customWidth="1"/>
    <col min="21" max="21" width="20.7109375" style="28" customWidth="1"/>
    <col min="22" max="22" width="17.85546875" style="28" customWidth="1"/>
    <col min="23" max="23" width="19" style="61" customWidth="1"/>
    <col min="24" max="24" width="24" style="61" customWidth="1"/>
    <col min="25" max="25" width="9.28515625" style="15" customWidth="1"/>
    <col min="26" max="27" width="9.28515625" customWidth="1"/>
    <col min="28" max="28" width="7.7109375" customWidth="1"/>
    <col min="29" max="29" width="18.140625" style="139" customWidth="1"/>
    <col min="30" max="30" width="22.85546875" style="141" customWidth="1"/>
    <col min="31" max="32" width="9.28515625" customWidth="1"/>
    <col min="34" max="34" width="13.28515625" customWidth="1"/>
  </cols>
  <sheetData>
    <row r="1" spans="1:34" ht="106.5" customHeight="1" thickTop="1" thickBot="1" x14ac:dyDescent="0.3">
      <c r="I1" s="176" t="s">
        <v>0</v>
      </c>
      <c r="J1" s="182" t="s">
        <v>1</v>
      </c>
      <c r="K1" s="170" t="s">
        <v>2</v>
      </c>
      <c r="L1" s="170" t="s">
        <v>3</v>
      </c>
      <c r="M1" s="170" t="s">
        <v>4</v>
      </c>
      <c r="N1" s="170" t="s">
        <v>5</v>
      </c>
      <c r="O1" s="170" t="s">
        <v>6</v>
      </c>
      <c r="P1" s="170" t="s">
        <v>7</v>
      </c>
      <c r="Q1" s="172" t="s">
        <v>8</v>
      </c>
      <c r="R1" s="172"/>
      <c r="S1" s="172" t="s">
        <v>9</v>
      </c>
      <c r="T1" s="172"/>
      <c r="U1" s="179" t="s">
        <v>10</v>
      </c>
      <c r="V1" s="179"/>
      <c r="W1" s="179" t="s">
        <v>11</v>
      </c>
      <c r="X1" s="179"/>
      <c r="Y1" s="172" t="s">
        <v>12</v>
      </c>
      <c r="Z1" s="178"/>
      <c r="AA1" s="172" t="s">
        <v>13</v>
      </c>
      <c r="AB1" s="178"/>
      <c r="AC1" s="172" t="s">
        <v>14</v>
      </c>
      <c r="AD1" s="178"/>
      <c r="AE1" s="172" t="s">
        <v>15</v>
      </c>
      <c r="AF1" s="178"/>
      <c r="AG1" s="153"/>
      <c r="AH1" s="153"/>
    </row>
    <row r="2" spans="1:34" ht="27.75" thickTop="1" thickBot="1" x14ac:dyDescent="0.4">
      <c r="A2" s="180" t="s">
        <v>16</v>
      </c>
      <c r="B2" s="181"/>
      <c r="C2" s="181"/>
      <c r="D2" s="181"/>
      <c r="E2" s="181"/>
      <c r="F2" s="181"/>
      <c r="G2" s="181"/>
      <c r="H2" s="181"/>
      <c r="I2" s="177"/>
      <c r="J2" s="183"/>
      <c r="K2" s="173"/>
      <c r="L2" s="173"/>
      <c r="M2" s="171"/>
      <c r="N2" s="171"/>
      <c r="O2" s="171"/>
      <c r="P2" s="171"/>
      <c r="Q2" s="31" t="s">
        <v>17</v>
      </c>
      <c r="R2" s="31" t="s">
        <v>18</v>
      </c>
      <c r="S2" s="158" t="s">
        <v>17</v>
      </c>
      <c r="T2" s="158" t="s">
        <v>18</v>
      </c>
      <c r="U2" s="115" t="s">
        <v>17</v>
      </c>
      <c r="V2" s="115" t="s">
        <v>18</v>
      </c>
      <c r="W2" s="115" t="s">
        <v>17</v>
      </c>
      <c r="X2" s="115" t="s">
        <v>18</v>
      </c>
      <c r="Y2" s="31" t="s">
        <v>17</v>
      </c>
      <c r="Z2" s="32" t="s">
        <v>18</v>
      </c>
      <c r="AA2" s="31" t="s">
        <v>17</v>
      </c>
      <c r="AB2" s="32" t="s">
        <v>18</v>
      </c>
      <c r="AC2" s="115" t="s">
        <v>17</v>
      </c>
      <c r="AD2" s="115" t="s">
        <v>18</v>
      </c>
      <c r="AE2" s="31" t="s">
        <v>17</v>
      </c>
      <c r="AF2" s="32" t="s">
        <v>18</v>
      </c>
      <c r="AG2" s="153"/>
      <c r="AH2" s="153"/>
    </row>
    <row r="3" spans="1:34" ht="15.75" thickBot="1" x14ac:dyDescent="0.3">
      <c r="A3" s="67" t="s">
        <v>19</v>
      </c>
      <c r="B3" s="48" t="s">
        <v>20</v>
      </c>
      <c r="C3" s="57" t="s">
        <v>21</v>
      </c>
      <c r="D3" s="67">
        <v>2017</v>
      </c>
      <c r="E3" s="48">
        <v>2018</v>
      </c>
      <c r="F3" s="72">
        <v>2019</v>
      </c>
      <c r="G3" s="72">
        <v>2020</v>
      </c>
      <c r="I3" s="103"/>
      <c r="J3" s="107"/>
      <c r="K3" s="102"/>
      <c r="L3" s="102"/>
      <c r="M3" s="146"/>
      <c r="N3" s="1"/>
      <c r="O3" s="1"/>
      <c r="P3" s="1"/>
      <c r="Q3" s="146"/>
      <c r="R3" s="146"/>
      <c r="S3" s="146"/>
      <c r="T3" s="146"/>
      <c r="U3" s="120"/>
      <c r="V3" s="120"/>
      <c r="W3" s="120"/>
      <c r="X3" s="120"/>
      <c r="Y3" s="146"/>
      <c r="Z3" s="146"/>
      <c r="AA3" s="146"/>
      <c r="AB3" s="146"/>
      <c r="AC3" s="120"/>
      <c r="AD3" s="120"/>
      <c r="AE3" s="1"/>
      <c r="AF3" s="1"/>
      <c r="AG3" s="153"/>
      <c r="AH3" s="153"/>
    </row>
    <row r="4" spans="1:34" ht="30.75" thickBot="1" x14ac:dyDescent="0.3">
      <c r="A4" s="68" t="s">
        <v>22</v>
      </c>
      <c r="B4" s="49"/>
      <c r="C4" s="58"/>
      <c r="D4" s="49"/>
      <c r="E4" s="49"/>
      <c r="F4" s="73"/>
      <c r="G4" s="73"/>
      <c r="H4" s="23" t="s">
        <v>23</v>
      </c>
      <c r="J4" s="108"/>
      <c r="K4" s="102"/>
      <c r="L4" s="102"/>
      <c r="M4" s="146"/>
      <c r="N4" s="30"/>
      <c r="O4" s="30"/>
      <c r="P4" s="30"/>
      <c r="Q4" s="146"/>
      <c r="R4" s="146"/>
      <c r="S4" s="146"/>
      <c r="T4" s="146"/>
      <c r="U4" s="121"/>
      <c r="V4" s="121"/>
      <c r="W4" s="121"/>
      <c r="X4" s="121"/>
      <c r="Y4" s="146"/>
      <c r="Z4" s="146"/>
      <c r="AA4" s="146"/>
      <c r="AB4" s="146"/>
      <c r="AC4" s="121"/>
      <c r="AD4" s="121"/>
      <c r="AE4" s="30"/>
      <c r="AF4" s="30"/>
      <c r="AG4" s="153"/>
      <c r="AH4" s="153"/>
    </row>
    <row r="5" spans="1:34" ht="15.75" thickBot="1" x14ac:dyDescent="0.3">
      <c r="A5" s="99"/>
      <c r="B5" s="20" t="s">
        <v>24</v>
      </c>
      <c r="C5" s="21"/>
      <c r="D5" s="21"/>
      <c r="E5" s="21"/>
      <c r="F5" s="74"/>
      <c r="G5" s="74"/>
      <c r="H5" s="20" t="s">
        <v>25</v>
      </c>
      <c r="I5" s="46"/>
      <c r="J5" s="111"/>
      <c r="K5" s="102"/>
      <c r="L5" s="102"/>
      <c r="M5" s="147"/>
      <c r="N5" s="30"/>
      <c r="O5" s="30"/>
      <c r="P5" s="30"/>
      <c r="Q5" s="146"/>
      <c r="R5" s="146"/>
      <c r="S5" s="146"/>
      <c r="T5" s="146"/>
      <c r="U5" s="121"/>
      <c r="V5" s="121"/>
      <c r="W5" s="121"/>
      <c r="X5" s="121"/>
      <c r="Y5" s="146"/>
      <c r="Z5" s="146"/>
      <c r="AA5" s="146"/>
      <c r="AB5" s="146"/>
      <c r="AC5" s="121"/>
      <c r="AD5" s="121"/>
      <c r="AE5" s="30"/>
      <c r="AF5" s="30"/>
      <c r="AG5" s="153"/>
      <c r="AH5" s="153"/>
    </row>
    <row r="6" spans="1:34" ht="34.15" customHeight="1" thickBot="1" x14ac:dyDescent="0.3">
      <c r="A6" s="99"/>
      <c r="B6" s="100"/>
      <c r="C6" s="101" t="s">
        <v>26</v>
      </c>
      <c r="D6" s="34"/>
      <c r="E6" s="34"/>
      <c r="F6" s="102" t="s">
        <v>27</v>
      </c>
      <c r="G6" s="102" t="s">
        <v>27</v>
      </c>
      <c r="H6" s="25" t="s">
        <v>28</v>
      </c>
      <c r="I6" s="46" t="s">
        <v>29</v>
      </c>
      <c r="J6" s="111" t="s">
        <v>30</v>
      </c>
      <c r="K6" s="98"/>
      <c r="L6" s="98"/>
      <c r="M6" s="143"/>
      <c r="N6" s="30"/>
      <c r="O6" s="30"/>
      <c r="P6" s="30"/>
      <c r="Q6" s="83"/>
      <c r="R6" s="83"/>
      <c r="S6" s="93"/>
      <c r="T6" s="93"/>
      <c r="U6" s="121">
        <v>0</v>
      </c>
      <c r="V6" s="121">
        <v>0</v>
      </c>
      <c r="W6" s="121">
        <v>0</v>
      </c>
      <c r="X6" s="121">
        <v>0</v>
      </c>
      <c r="Y6" s="83"/>
      <c r="Z6" s="83"/>
      <c r="AA6" s="83"/>
      <c r="AB6" s="83"/>
      <c r="AC6" s="121">
        <v>0</v>
      </c>
      <c r="AD6" s="121">
        <v>0</v>
      </c>
      <c r="AE6" s="121">
        <v>0</v>
      </c>
      <c r="AF6" s="121">
        <v>0</v>
      </c>
      <c r="AG6" s="153"/>
      <c r="AH6" s="153"/>
    </row>
    <row r="7" spans="1:34" ht="24.75" thickBot="1" x14ac:dyDescent="0.3">
      <c r="A7" s="99"/>
      <c r="B7" s="100"/>
      <c r="C7" s="101" t="s">
        <v>31</v>
      </c>
      <c r="D7" s="34"/>
      <c r="E7" s="34"/>
      <c r="F7" s="102" t="s">
        <v>27</v>
      </c>
      <c r="G7" s="102" t="s">
        <v>27</v>
      </c>
      <c r="H7" s="26" t="s">
        <v>32</v>
      </c>
      <c r="I7" s="46" t="s">
        <v>33</v>
      </c>
      <c r="J7" s="111" t="s">
        <v>447</v>
      </c>
      <c r="K7" s="98"/>
      <c r="L7" s="98"/>
      <c r="M7" s="143"/>
      <c r="N7" s="30"/>
      <c r="O7" s="30"/>
      <c r="P7" s="30" t="s">
        <v>34</v>
      </c>
      <c r="Q7" s="83"/>
      <c r="R7" s="83"/>
      <c r="S7" s="93"/>
      <c r="T7" s="93"/>
      <c r="U7" s="121">
        <v>0</v>
      </c>
      <c r="V7" s="121">
        <v>600</v>
      </c>
      <c r="W7" s="121">
        <v>0</v>
      </c>
      <c r="X7" s="121">
        <v>600</v>
      </c>
      <c r="Y7" s="83"/>
      <c r="Z7" s="83"/>
      <c r="AA7" s="83"/>
      <c r="AB7" s="83"/>
      <c r="AC7" s="121">
        <v>0</v>
      </c>
      <c r="AD7" s="121">
        <v>879.43</v>
      </c>
      <c r="AE7" s="121">
        <v>0</v>
      </c>
      <c r="AF7" s="121">
        <v>0</v>
      </c>
      <c r="AG7" s="153"/>
      <c r="AH7" s="153"/>
    </row>
    <row r="8" spans="1:34" ht="31.5" customHeight="1" thickBot="1" x14ac:dyDescent="0.3">
      <c r="A8" s="99"/>
      <c r="B8" s="100"/>
      <c r="C8" s="101"/>
      <c r="D8" s="102"/>
      <c r="E8" s="102"/>
      <c r="F8" s="102"/>
      <c r="G8" s="102"/>
      <c r="H8" s="112"/>
      <c r="I8" s="46"/>
      <c r="J8" s="111"/>
      <c r="K8" s="102"/>
      <c r="L8" s="102"/>
      <c r="M8" s="147"/>
      <c r="N8" s="30"/>
      <c r="O8" s="30"/>
      <c r="P8" s="30"/>
      <c r="Q8" s="83"/>
      <c r="R8" s="83"/>
      <c r="S8" s="93"/>
      <c r="T8" s="93"/>
      <c r="U8" s="116">
        <f>SUM(U6:U7)</f>
        <v>0</v>
      </c>
      <c r="V8" s="116">
        <f>SUM(V6:V7)</f>
        <v>600</v>
      </c>
      <c r="W8" s="116">
        <f>SUM(W6:W7)</f>
        <v>0</v>
      </c>
      <c r="X8" s="116">
        <f>SUM(X6:X7)</f>
        <v>600</v>
      </c>
      <c r="Y8" s="83"/>
      <c r="Z8" s="83"/>
      <c r="AA8" s="83"/>
      <c r="AB8" s="83"/>
      <c r="AC8" s="116">
        <f>SUM(AC6:AC7)</f>
        <v>0</v>
      </c>
      <c r="AD8" s="116">
        <f>SUM(AD6:AD7)</f>
        <v>879.43</v>
      </c>
      <c r="AE8" s="116">
        <f>SUM(AE6:AE7)</f>
        <v>0</v>
      </c>
      <c r="AF8" s="116">
        <f>SUM(AF6:AF7)</f>
        <v>0</v>
      </c>
      <c r="AG8" s="153"/>
      <c r="AH8" s="153"/>
    </row>
    <row r="9" spans="1:34" ht="65.45" customHeight="1" thickBot="1" x14ac:dyDescent="0.3">
      <c r="A9" s="24"/>
      <c r="B9" s="20" t="s">
        <v>35</v>
      </c>
      <c r="C9" s="21"/>
      <c r="D9" s="21"/>
      <c r="E9" s="21"/>
      <c r="F9" s="74"/>
      <c r="G9" s="74"/>
      <c r="H9" s="20" t="s">
        <v>36</v>
      </c>
      <c r="I9" s="46"/>
      <c r="K9" s="30"/>
      <c r="L9" s="30"/>
      <c r="M9" s="30"/>
      <c r="N9" s="29"/>
      <c r="O9" s="29"/>
      <c r="P9" s="29"/>
      <c r="Q9" s="30"/>
      <c r="R9" s="30"/>
      <c r="S9" s="30"/>
      <c r="T9" s="30"/>
      <c r="U9" s="118"/>
      <c r="V9" s="118"/>
      <c r="W9" s="118"/>
      <c r="X9" s="118"/>
      <c r="Y9" s="30"/>
      <c r="Z9" s="30"/>
      <c r="AA9" s="30"/>
      <c r="AB9" s="30"/>
      <c r="AC9" s="118"/>
      <c r="AD9" s="118"/>
      <c r="AE9" s="16"/>
      <c r="AF9" s="16"/>
      <c r="AG9" s="153"/>
      <c r="AH9" s="153"/>
    </row>
    <row r="10" spans="1:34" s="138" customFormat="1" ht="15.75" thickBot="1" x14ac:dyDescent="0.3">
      <c r="A10" s="24"/>
      <c r="B10" s="50"/>
      <c r="C10" s="26" t="s">
        <v>37</v>
      </c>
      <c r="D10" s="35"/>
      <c r="E10" s="35"/>
      <c r="F10" s="45"/>
      <c r="G10" s="45" t="s">
        <v>27</v>
      </c>
      <c r="H10" s="25" t="s">
        <v>38</v>
      </c>
      <c r="I10" s="46" t="s">
        <v>39</v>
      </c>
      <c r="J10" s="111" t="s">
        <v>30</v>
      </c>
      <c r="K10" s="84"/>
      <c r="L10" s="84"/>
      <c r="M10" s="84"/>
      <c r="N10" s="29"/>
      <c r="O10" s="26" t="s">
        <v>40</v>
      </c>
      <c r="P10" s="26" t="s">
        <v>41</v>
      </c>
      <c r="Q10" s="84"/>
      <c r="R10" s="85"/>
      <c r="S10" s="94"/>
      <c r="T10" s="94"/>
      <c r="U10" s="94"/>
      <c r="V10" s="94"/>
      <c r="W10" s="121">
        <v>10000</v>
      </c>
      <c r="X10" s="121">
        <v>12000</v>
      </c>
      <c r="Y10" s="83"/>
      <c r="Z10" s="83"/>
      <c r="AA10" s="83"/>
      <c r="AB10" s="83"/>
      <c r="AC10" s="162"/>
      <c r="AD10" s="162"/>
      <c r="AE10" s="121">
        <v>0</v>
      </c>
      <c r="AF10" s="121">
        <v>0</v>
      </c>
      <c r="AH10" s="153"/>
    </row>
    <row r="11" spans="1:34" ht="63" customHeight="1" thickBot="1" x14ac:dyDescent="0.3">
      <c r="A11" s="24"/>
      <c r="B11" s="50"/>
      <c r="C11" s="26" t="s">
        <v>42</v>
      </c>
      <c r="D11" s="35"/>
      <c r="E11" s="35"/>
      <c r="F11" s="45" t="s">
        <v>27</v>
      </c>
      <c r="G11" s="45"/>
      <c r="H11" s="25" t="s">
        <v>43</v>
      </c>
      <c r="I11" s="46" t="s">
        <v>44</v>
      </c>
      <c r="J11" s="111" t="s">
        <v>30</v>
      </c>
      <c r="K11" s="86"/>
      <c r="L11" s="86"/>
      <c r="M11" s="144" t="s">
        <v>45</v>
      </c>
      <c r="N11" s="2"/>
      <c r="O11" s="26" t="s">
        <v>40</v>
      </c>
      <c r="P11" s="26" t="s">
        <v>46</v>
      </c>
      <c r="Q11" s="84"/>
      <c r="R11" s="85"/>
      <c r="S11" s="94"/>
      <c r="T11" s="94"/>
      <c r="U11" s="122">
        <v>0</v>
      </c>
      <c r="V11" s="122">
        <v>0</v>
      </c>
      <c r="W11" s="122">
        <v>2000</v>
      </c>
      <c r="X11" s="122">
        <v>2000</v>
      </c>
      <c r="Y11" s="83"/>
      <c r="Z11" s="83"/>
      <c r="AA11" s="83"/>
      <c r="AB11" s="83"/>
      <c r="AC11" s="121">
        <v>0</v>
      </c>
      <c r="AD11" s="121">
        <v>0</v>
      </c>
      <c r="AE11" s="85"/>
      <c r="AF11" s="85"/>
      <c r="AG11" s="153"/>
      <c r="AH11" s="153"/>
    </row>
    <row r="12" spans="1:34" ht="31.5" customHeight="1" thickBot="1" x14ac:dyDescent="0.3">
      <c r="A12" s="24"/>
      <c r="B12" s="50"/>
      <c r="C12" s="26"/>
      <c r="D12" s="50"/>
      <c r="E12" s="26"/>
      <c r="F12" s="45"/>
      <c r="G12" s="45"/>
      <c r="H12" s="26"/>
      <c r="I12" s="46"/>
      <c r="J12" s="111"/>
      <c r="K12" s="46"/>
      <c r="L12" s="46"/>
      <c r="M12" s="2"/>
      <c r="N12" s="2"/>
      <c r="O12" s="2"/>
      <c r="P12" s="2"/>
      <c r="Q12" s="84"/>
      <c r="R12" s="85"/>
      <c r="S12" s="94"/>
      <c r="T12" s="94"/>
      <c r="U12" s="116">
        <f>SUM(U10:U11)</f>
        <v>0</v>
      </c>
      <c r="V12" s="116">
        <f>SUM(V10:V11)</f>
        <v>0</v>
      </c>
      <c r="W12" s="116">
        <f>SUM(W10:W11)</f>
        <v>12000</v>
      </c>
      <c r="X12" s="116">
        <f>SUM(X10:X11)</f>
        <v>14000</v>
      </c>
      <c r="Y12" s="83"/>
      <c r="Z12" s="83"/>
      <c r="AA12" s="83"/>
      <c r="AB12" s="83"/>
      <c r="AC12" s="116">
        <f>SUM(AC10:AC11)</f>
        <v>0</v>
      </c>
      <c r="AD12" s="116">
        <f>SUM(AD10:AD11)</f>
        <v>0</v>
      </c>
      <c r="AE12" s="116">
        <f>SUM(AE10:AE11)</f>
        <v>0</v>
      </c>
      <c r="AF12" s="116">
        <f>SUM(AF10:AF11)</f>
        <v>0</v>
      </c>
      <c r="AG12" s="153"/>
      <c r="AH12" s="153"/>
    </row>
    <row r="13" spans="1:34" ht="65.45" customHeight="1" thickBot="1" x14ac:dyDescent="0.3">
      <c r="A13" s="24"/>
      <c r="B13" s="20" t="s">
        <v>47</v>
      </c>
      <c r="C13" s="21"/>
      <c r="D13" s="21"/>
      <c r="E13" s="21"/>
      <c r="F13" s="74"/>
      <c r="G13" s="74"/>
      <c r="H13" s="20" t="s">
        <v>48</v>
      </c>
      <c r="I13" s="46"/>
      <c r="K13" s="46"/>
      <c r="L13" s="46"/>
      <c r="M13" s="30"/>
      <c r="N13" s="29"/>
      <c r="O13" s="29"/>
      <c r="P13" s="29"/>
      <c r="Q13" s="46"/>
      <c r="R13" s="46"/>
      <c r="S13" s="46"/>
      <c r="T13" s="46"/>
      <c r="U13" s="118"/>
      <c r="V13" s="118"/>
      <c r="W13" s="118"/>
      <c r="X13" s="118"/>
      <c r="Y13" s="29"/>
      <c r="Z13" s="29"/>
      <c r="AA13" s="29"/>
      <c r="AB13" s="29"/>
      <c r="AC13" s="118"/>
      <c r="AD13" s="118"/>
      <c r="AE13" s="16"/>
      <c r="AF13" s="16"/>
      <c r="AG13" s="153"/>
      <c r="AH13" s="153"/>
    </row>
    <row r="14" spans="1:34" ht="41.25" customHeight="1" thickBot="1" x14ac:dyDescent="0.3">
      <c r="A14" s="24"/>
      <c r="B14" s="25"/>
      <c r="C14" s="26" t="s">
        <v>49</v>
      </c>
      <c r="D14" s="35"/>
      <c r="E14" s="174" t="s">
        <v>427</v>
      </c>
      <c r="F14" s="175"/>
      <c r="G14" s="157"/>
      <c r="H14" s="97" t="s">
        <v>386</v>
      </c>
      <c r="I14" s="44" t="s">
        <v>51</v>
      </c>
      <c r="J14" s="60" t="s">
        <v>52</v>
      </c>
      <c r="K14" s="86"/>
      <c r="L14" s="86"/>
      <c r="M14" s="145"/>
      <c r="N14" s="2"/>
      <c r="O14" s="2"/>
      <c r="P14" s="2" t="s">
        <v>53</v>
      </c>
      <c r="Q14" s="86"/>
      <c r="R14" s="86"/>
      <c r="S14" s="86"/>
      <c r="T14" s="86"/>
      <c r="U14" s="118">
        <v>0</v>
      </c>
      <c r="V14" s="118">
        <f>15*50</f>
        <v>750</v>
      </c>
      <c r="W14" s="86"/>
      <c r="X14" s="86"/>
      <c r="Y14" s="83"/>
      <c r="Z14" s="83"/>
      <c r="AA14" s="83"/>
      <c r="AB14" s="83"/>
      <c r="AC14" s="118">
        <v>0</v>
      </c>
      <c r="AD14" s="121">
        <v>160</v>
      </c>
      <c r="AE14" s="163"/>
      <c r="AF14" s="163"/>
      <c r="AG14" s="153"/>
      <c r="AH14" s="153"/>
    </row>
    <row r="15" spans="1:34" ht="42.75" customHeight="1" thickBot="1" x14ac:dyDescent="0.3">
      <c r="A15" s="24"/>
      <c r="B15" s="25"/>
      <c r="C15" s="26" t="s">
        <v>54</v>
      </c>
      <c r="D15" s="35"/>
      <c r="E15" s="174" t="s">
        <v>427</v>
      </c>
      <c r="F15" s="175"/>
      <c r="G15" s="157"/>
      <c r="H15" s="22" t="s">
        <v>387</v>
      </c>
      <c r="I15" s="44" t="s">
        <v>51</v>
      </c>
      <c r="J15" s="60" t="s">
        <v>52</v>
      </c>
      <c r="K15" s="86"/>
      <c r="L15" s="86"/>
      <c r="M15" s="145"/>
      <c r="N15" s="2"/>
      <c r="O15" s="2"/>
      <c r="P15" s="2" t="s">
        <v>55</v>
      </c>
      <c r="Q15" s="86"/>
      <c r="R15" s="86"/>
      <c r="S15" s="86"/>
      <c r="T15" s="86"/>
      <c r="U15" s="118">
        <v>0</v>
      </c>
      <c r="V15" s="118"/>
      <c r="W15" s="118">
        <v>522</v>
      </c>
      <c r="X15" s="118">
        <v>1000</v>
      </c>
      <c r="Y15" s="83"/>
      <c r="Z15" s="83"/>
      <c r="AA15" s="83"/>
      <c r="AB15" s="83"/>
      <c r="AC15" s="118">
        <v>0</v>
      </c>
      <c r="AD15" s="118">
        <v>0</v>
      </c>
      <c r="AE15" s="163"/>
      <c r="AF15" s="163"/>
      <c r="AG15" s="153"/>
      <c r="AH15" s="153"/>
    </row>
    <row r="16" spans="1:34" ht="26.25" customHeight="1" thickBot="1" x14ac:dyDescent="0.3">
      <c r="A16" s="24"/>
      <c r="B16" s="50"/>
      <c r="C16" s="26"/>
      <c r="D16" s="26"/>
      <c r="E16" s="26"/>
      <c r="F16" s="45"/>
      <c r="G16" s="45"/>
      <c r="H16" s="26"/>
      <c r="I16" s="46"/>
      <c r="J16" s="111"/>
      <c r="K16" s="46"/>
      <c r="L16" s="46"/>
      <c r="M16" s="2"/>
      <c r="N16" s="2"/>
      <c r="O16" s="2"/>
      <c r="P16" s="2"/>
      <c r="Q16" s="84"/>
      <c r="R16" s="85"/>
      <c r="S16" s="94"/>
      <c r="T16" s="94"/>
      <c r="U16" s="116">
        <f>SUM(U14:U15)</f>
        <v>0</v>
      </c>
      <c r="V16" s="116">
        <f>SUM(V14:V15)</f>
        <v>750</v>
      </c>
      <c r="W16" s="116">
        <f>SUM(W13:W15)</f>
        <v>522</v>
      </c>
      <c r="X16" s="116">
        <f>SUM(X13:X15)</f>
        <v>1000</v>
      </c>
      <c r="Y16" s="83"/>
      <c r="Z16" s="83"/>
      <c r="AA16" s="83"/>
      <c r="AB16" s="83"/>
      <c r="AC16" s="116">
        <f>SUM(AC13:AC15)</f>
        <v>0</v>
      </c>
      <c r="AD16" s="116">
        <f>SUM(AD13:AD15)</f>
        <v>160</v>
      </c>
      <c r="AE16" s="126"/>
      <c r="AF16" s="126"/>
      <c r="AG16" s="153"/>
      <c r="AH16" s="153"/>
    </row>
    <row r="17" spans="1:34" ht="74.25" customHeight="1" thickBot="1" x14ac:dyDescent="0.3">
      <c r="A17" s="24"/>
      <c r="B17" s="20" t="s">
        <v>56</v>
      </c>
      <c r="C17" s="21"/>
      <c r="D17" s="21"/>
      <c r="E17" s="21"/>
      <c r="F17" s="74"/>
      <c r="G17" s="74"/>
      <c r="H17" s="20" t="s">
        <v>388</v>
      </c>
      <c r="I17" s="46"/>
      <c r="J17" s="111"/>
      <c r="K17" s="2"/>
      <c r="L17" s="2"/>
      <c r="M17" s="2"/>
      <c r="N17" s="2"/>
      <c r="O17" s="2"/>
      <c r="P17" s="2"/>
      <c r="Q17" s="2"/>
      <c r="R17" s="2"/>
      <c r="S17" s="2"/>
      <c r="T17" s="2"/>
      <c r="U17" s="122"/>
      <c r="V17" s="122"/>
      <c r="W17" s="122"/>
      <c r="X17" s="122"/>
      <c r="Y17" s="2"/>
      <c r="Z17" s="2"/>
      <c r="AA17" s="2"/>
      <c r="AB17" s="2"/>
      <c r="AC17" s="122"/>
      <c r="AD17" s="122"/>
      <c r="AE17" s="6"/>
      <c r="AF17" s="6"/>
      <c r="AG17" s="153"/>
      <c r="AH17" s="153"/>
    </row>
    <row r="18" spans="1:34" ht="54" customHeight="1" thickBot="1" x14ac:dyDescent="0.3">
      <c r="A18" s="24"/>
      <c r="B18" s="25"/>
      <c r="C18" s="26" t="s">
        <v>57</v>
      </c>
      <c r="D18" s="35"/>
      <c r="E18" s="174" t="s">
        <v>427</v>
      </c>
      <c r="F18" s="184"/>
      <c r="G18" s="185"/>
      <c r="H18" s="25" t="s">
        <v>389</v>
      </c>
      <c r="I18" s="46" t="s">
        <v>396</v>
      </c>
      <c r="J18" s="111" t="s">
        <v>30</v>
      </c>
      <c r="K18" s="86"/>
      <c r="L18" s="86"/>
      <c r="M18" s="155"/>
      <c r="N18" s="2"/>
      <c r="O18" s="2" t="s">
        <v>58</v>
      </c>
      <c r="P18" s="2" t="s">
        <v>59</v>
      </c>
      <c r="Q18" s="86"/>
      <c r="R18" s="86"/>
      <c r="S18" s="86"/>
      <c r="T18" s="86"/>
      <c r="U18" s="118">
        <v>0</v>
      </c>
      <c r="V18" s="122">
        <v>0</v>
      </c>
      <c r="W18" s="118">
        <v>1000</v>
      </c>
      <c r="X18" s="122">
        <v>500</v>
      </c>
      <c r="Y18" s="83"/>
      <c r="Z18" s="83"/>
      <c r="AA18" s="83"/>
      <c r="AB18" s="83"/>
      <c r="AC18" s="121">
        <v>0</v>
      </c>
      <c r="AD18" s="121">
        <v>0</v>
      </c>
      <c r="AE18" s="121">
        <v>0</v>
      </c>
      <c r="AF18" s="121">
        <v>0</v>
      </c>
      <c r="AG18" s="153"/>
      <c r="AH18" s="153"/>
    </row>
    <row r="19" spans="1:34" ht="28.15" customHeight="1" thickBot="1" x14ac:dyDescent="0.3">
      <c r="A19" s="24"/>
      <c r="B19" s="25"/>
      <c r="C19" s="26"/>
      <c r="D19" s="25"/>
      <c r="E19" s="25"/>
      <c r="F19" s="26"/>
      <c r="G19" s="45"/>
      <c r="H19" s="26"/>
      <c r="I19" s="44"/>
      <c r="J19" s="60"/>
      <c r="K19" s="46"/>
      <c r="L19" s="46"/>
      <c r="M19" s="2"/>
      <c r="N19" s="2"/>
      <c r="O19" s="2"/>
      <c r="P19" s="2"/>
      <c r="Q19" s="84"/>
      <c r="R19" s="84"/>
      <c r="S19" s="95"/>
      <c r="T19" s="95"/>
      <c r="U19" s="116">
        <f>SUM(U18:U18)</f>
        <v>0</v>
      </c>
      <c r="V19" s="116">
        <f>SUM(V18:V18)</f>
        <v>0</v>
      </c>
      <c r="W19" s="116">
        <f>SUM(W18:W18)</f>
        <v>1000</v>
      </c>
      <c r="X19" s="116">
        <f>SUM(X18:X18)</f>
        <v>500</v>
      </c>
      <c r="Y19" s="83"/>
      <c r="Z19" s="83"/>
      <c r="AA19" s="83"/>
      <c r="AB19" s="83"/>
      <c r="AC19" s="116">
        <f>SUM(AC18:AC18)</f>
        <v>0</v>
      </c>
      <c r="AD19" s="116">
        <f>SUM(AD18:AD18)</f>
        <v>0</v>
      </c>
      <c r="AE19" s="116">
        <f>SUM(AE18:AE18)</f>
        <v>0</v>
      </c>
      <c r="AF19" s="116">
        <f>SUM(AF18:AF18)</f>
        <v>0</v>
      </c>
      <c r="AG19" s="153"/>
      <c r="AH19" s="153"/>
    </row>
    <row r="20" spans="1:34" ht="28.15" customHeight="1" thickBot="1" x14ac:dyDescent="0.3">
      <c r="A20" s="24"/>
      <c r="B20" s="25"/>
      <c r="C20" s="26"/>
      <c r="D20" s="25"/>
      <c r="E20" s="25"/>
      <c r="F20" s="26"/>
      <c r="G20" s="45"/>
      <c r="H20" s="26"/>
      <c r="I20" s="44"/>
      <c r="J20" s="60"/>
      <c r="K20" s="46"/>
      <c r="L20" s="46"/>
      <c r="M20" s="2"/>
      <c r="N20" s="2"/>
      <c r="O20" s="2"/>
      <c r="P20" s="2"/>
      <c r="Q20" s="84"/>
      <c r="R20" s="84"/>
      <c r="S20" s="95"/>
      <c r="T20" s="95"/>
      <c r="U20" s="117">
        <f>U8+U12+U16+U19</f>
        <v>0</v>
      </c>
      <c r="V20" s="117">
        <f>V8+V12+V16+V19</f>
        <v>1350</v>
      </c>
      <c r="W20" s="117">
        <f>W8+W12+W16+W19</f>
        <v>13522</v>
      </c>
      <c r="X20" s="117">
        <f>X8+X12+X16+X19</f>
        <v>16100</v>
      </c>
      <c r="Y20" s="83"/>
      <c r="Z20" s="83"/>
      <c r="AA20" s="83"/>
      <c r="AB20" s="83"/>
      <c r="AC20" s="117">
        <f>AC8+AC12+AC16+AC19</f>
        <v>0</v>
      </c>
      <c r="AD20" s="117">
        <f>AD8+AD12+AD16+AD19</f>
        <v>1039.4299999999998</v>
      </c>
      <c r="AE20" s="117">
        <f>SUM(AE19,AE12,AE8)</f>
        <v>0</v>
      </c>
      <c r="AF20" s="117">
        <f>SUM(AF19,AF12,AF8)</f>
        <v>0</v>
      </c>
      <c r="AG20" s="153"/>
      <c r="AH20" s="153"/>
    </row>
    <row r="21" spans="1:34" ht="48" customHeight="1" thickBot="1" x14ac:dyDescent="0.3">
      <c r="A21" s="68" t="s">
        <v>61</v>
      </c>
      <c r="B21" s="49"/>
      <c r="C21" s="58"/>
      <c r="D21" s="58"/>
      <c r="E21" s="58"/>
      <c r="F21" s="73"/>
      <c r="G21" s="73"/>
      <c r="H21" s="23" t="s">
        <v>62</v>
      </c>
      <c r="I21" s="44"/>
      <c r="K21" s="2"/>
      <c r="L21" s="2"/>
      <c r="M21" s="2"/>
      <c r="N21" s="2"/>
      <c r="O21" s="2"/>
      <c r="P21" s="2"/>
      <c r="Q21" s="2"/>
      <c r="R21" s="2"/>
      <c r="S21" s="2"/>
      <c r="T21" s="2"/>
      <c r="U21" s="122"/>
      <c r="V21" s="122"/>
      <c r="W21" s="122"/>
      <c r="X21" s="124"/>
      <c r="Y21" s="2"/>
      <c r="Z21" s="2"/>
      <c r="AA21" s="2"/>
      <c r="AB21" s="2"/>
      <c r="AC21" s="122"/>
      <c r="AD21" s="124"/>
      <c r="AE21" s="13"/>
      <c r="AF21" s="13"/>
      <c r="AG21" s="153"/>
      <c r="AH21" s="153"/>
    </row>
    <row r="22" spans="1:34" ht="42.75" customHeight="1" thickBot="1" x14ac:dyDescent="0.3">
      <c r="A22" s="24"/>
      <c r="B22" s="20" t="s">
        <v>63</v>
      </c>
      <c r="C22" s="59"/>
      <c r="D22" s="59"/>
      <c r="E22" s="59"/>
      <c r="F22" s="75"/>
      <c r="G22" s="75"/>
      <c r="H22" s="20" t="s">
        <v>390</v>
      </c>
      <c r="J22" s="60"/>
      <c r="K22" s="2"/>
      <c r="L22" s="2"/>
      <c r="M22" s="2"/>
      <c r="N22" s="2"/>
      <c r="O22" s="2"/>
      <c r="P22" s="2"/>
      <c r="Q22" s="2"/>
      <c r="R22" s="2"/>
      <c r="S22" s="2"/>
      <c r="T22" s="2"/>
      <c r="U22" s="122"/>
      <c r="V22" s="122"/>
      <c r="W22" s="122"/>
      <c r="X22" s="122"/>
      <c r="Y22" s="2"/>
      <c r="Z22" s="2"/>
      <c r="AA22" s="2"/>
      <c r="AB22" s="2"/>
      <c r="AC22" s="122"/>
      <c r="AD22" s="122"/>
      <c r="AE22" s="13"/>
      <c r="AF22" s="13"/>
      <c r="AG22" s="153"/>
      <c r="AH22" s="153"/>
    </row>
    <row r="23" spans="1:34" ht="33" customHeight="1" thickBot="1" x14ac:dyDescent="0.3">
      <c r="A23" s="24"/>
      <c r="B23" s="25"/>
      <c r="C23" s="26" t="s">
        <v>458</v>
      </c>
      <c r="D23" s="35"/>
      <c r="E23" s="35"/>
      <c r="F23" s="45" t="s">
        <v>27</v>
      </c>
      <c r="G23" s="45" t="s">
        <v>27</v>
      </c>
      <c r="H23" s="26" t="s">
        <v>391</v>
      </c>
      <c r="I23" s="44" t="s">
        <v>397</v>
      </c>
      <c r="J23" s="111" t="s">
        <v>449</v>
      </c>
      <c r="K23" s="86"/>
      <c r="L23" s="86"/>
      <c r="M23" s="144"/>
      <c r="N23" s="2"/>
      <c r="O23" s="2" t="s">
        <v>65</v>
      </c>
      <c r="P23" s="2" t="s">
        <v>66</v>
      </c>
      <c r="Q23" s="84"/>
      <c r="R23" s="84"/>
      <c r="S23" s="95"/>
      <c r="T23" s="95"/>
      <c r="U23" s="122">
        <v>0</v>
      </c>
      <c r="V23" s="122">
        <v>0</v>
      </c>
      <c r="W23" s="122"/>
      <c r="X23" s="122"/>
      <c r="Y23" s="83"/>
      <c r="Z23" s="83"/>
      <c r="AA23" s="83"/>
      <c r="AB23" s="83"/>
      <c r="AC23" s="122">
        <v>0</v>
      </c>
      <c r="AD23" s="122">
        <v>0</v>
      </c>
      <c r="AE23" s="13">
        <v>0</v>
      </c>
      <c r="AF23" s="13">
        <v>0</v>
      </c>
      <c r="AG23" s="153"/>
      <c r="AH23" s="153"/>
    </row>
    <row r="24" spans="1:34" ht="33" customHeight="1" thickBot="1" x14ac:dyDescent="0.3">
      <c r="A24" s="24"/>
      <c r="B24" s="25"/>
      <c r="C24" s="26"/>
      <c r="D24" s="45"/>
      <c r="E24" s="45"/>
      <c r="F24" s="45"/>
      <c r="G24" s="45"/>
      <c r="H24" s="26"/>
      <c r="I24" s="44"/>
      <c r="J24" s="111"/>
      <c r="K24" s="44"/>
      <c r="L24" s="44"/>
      <c r="M24" s="148"/>
      <c r="N24" s="2"/>
      <c r="O24" s="2"/>
      <c r="P24" s="2"/>
      <c r="Q24" s="84"/>
      <c r="R24" s="84"/>
      <c r="S24" s="95"/>
      <c r="T24" s="95"/>
      <c r="U24" s="116">
        <f>U23</f>
        <v>0</v>
      </c>
      <c r="V24" s="116">
        <f>V23</f>
        <v>0</v>
      </c>
      <c r="W24" s="116">
        <f>W23</f>
        <v>0</v>
      </c>
      <c r="X24" s="116">
        <f>X23</f>
        <v>0</v>
      </c>
      <c r="Y24" s="83"/>
      <c r="Z24" s="83"/>
      <c r="AA24" s="83"/>
      <c r="AB24" s="83"/>
      <c r="AC24" s="116">
        <f>SUM(AC23)</f>
        <v>0</v>
      </c>
      <c r="AD24" s="116">
        <f t="shared" ref="AD24" si="0">SUM(AD23)</f>
        <v>0</v>
      </c>
      <c r="AE24" s="116">
        <f>SUM(AE23)</f>
        <v>0</v>
      </c>
      <c r="AF24" s="116">
        <f>SUM(AF23)</f>
        <v>0</v>
      </c>
      <c r="AG24" s="153"/>
      <c r="AH24" s="153"/>
    </row>
    <row r="25" spans="1:34" ht="33" customHeight="1" thickBot="1" x14ac:dyDescent="0.3">
      <c r="A25" s="24"/>
      <c r="B25" s="20" t="s">
        <v>67</v>
      </c>
      <c r="C25" s="59"/>
      <c r="D25" s="59"/>
      <c r="E25" s="59"/>
      <c r="F25" s="75"/>
      <c r="G25" s="75"/>
      <c r="H25" s="20" t="s">
        <v>68</v>
      </c>
      <c r="I25" s="44"/>
      <c r="J25" s="111"/>
      <c r="K25" s="86"/>
      <c r="L25" s="86"/>
      <c r="M25" s="86"/>
      <c r="N25" s="2"/>
      <c r="O25" s="2"/>
      <c r="P25" s="2"/>
      <c r="Q25" s="84"/>
      <c r="R25" s="84"/>
      <c r="S25" s="95"/>
      <c r="T25" s="95"/>
      <c r="U25" s="122"/>
      <c r="V25" s="122"/>
      <c r="W25" s="122"/>
      <c r="X25" s="149"/>
      <c r="Y25" s="83"/>
      <c r="Z25" s="83"/>
      <c r="AA25" s="83"/>
      <c r="AB25" s="83"/>
      <c r="AC25" s="151"/>
      <c r="AD25" s="122"/>
      <c r="AE25" s="13"/>
      <c r="AF25" s="13"/>
      <c r="AG25" s="153"/>
      <c r="AH25" s="153"/>
    </row>
    <row r="26" spans="1:34" ht="33" customHeight="1" thickBot="1" x14ac:dyDescent="0.3">
      <c r="A26" s="24"/>
      <c r="B26" s="25"/>
      <c r="C26" s="26" t="s">
        <v>64</v>
      </c>
      <c r="D26" s="35"/>
      <c r="E26" s="35"/>
      <c r="F26" s="45"/>
      <c r="G26" s="45" t="s">
        <v>27</v>
      </c>
      <c r="H26" s="26" t="s">
        <v>70</v>
      </c>
      <c r="I26" s="44" t="s">
        <v>71</v>
      </c>
      <c r="J26" s="111" t="s">
        <v>72</v>
      </c>
      <c r="K26" s="86"/>
      <c r="L26" s="86"/>
      <c r="M26" s="86"/>
      <c r="N26" s="2"/>
      <c r="O26" s="1" t="s">
        <v>73</v>
      </c>
      <c r="P26" s="153" t="s">
        <v>74</v>
      </c>
      <c r="Q26" s="84"/>
      <c r="R26" s="84"/>
      <c r="S26" s="95"/>
      <c r="T26" s="95"/>
      <c r="U26" s="84"/>
      <c r="V26" s="84"/>
      <c r="W26" s="122">
        <v>3000</v>
      </c>
      <c r="X26" s="122">
        <v>500</v>
      </c>
      <c r="Y26" s="83"/>
      <c r="Z26" s="83"/>
      <c r="AA26" s="83"/>
      <c r="AB26" s="83"/>
      <c r="AC26" s="84"/>
      <c r="AD26" s="84"/>
      <c r="AE26" s="13">
        <v>0</v>
      </c>
      <c r="AF26" s="13">
        <v>0</v>
      </c>
      <c r="AG26" s="153"/>
      <c r="AH26" s="153"/>
    </row>
    <row r="27" spans="1:34" ht="33" customHeight="1" thickBot="1" x14ac:dyDescent="0.3">
      <c r="A27" s="24"/>
      <c r="B27" s="25"/>
      <c r="C27" s="26" t="s">
        <v>69</v>
      </c>
      <c r="D27" s="35"/>
      <c r="E27" s="35"/>
      <c r="F27" s="45"/>
      <c r="G27" s="45" t="s">
        <v>27</v>
      </c>
      <c r="H27" s="26" t="s">
        <v>76</v>
      </c>
      <c r="I27" s="44" t="s">
        <v>77</v>
      </c>
      <c r="J27" s="111" t="s">
        <v>72</v>
      </c>
      <c r="K27" s="86"/>
      <c r="L27" s="86"/>
      <c r="M27" s="86"/>
      <c r="N27" s="2"/>
      <c r="O27" s="2"/>
      <c r="P27" s="2" t="s">
        <v>450</v>
      </c>
      <c r="Q27" s="84"/>
      <c r="R27" s="84"/>
      <c r="S27" s="95"/>
      <c r="T27" s="95"/>
      <c r="U27" s="84"/>
      <c r="V27" s="84"/>
      <c r="W27" s="122">
        <v>0</v>
      </c>
      <c r="X27" s="122">
        <v>500</v>
      </c>
      <c r="Y27" s="83"/>
      <c r="Z27" s="83"/>
      <c r="AA27" s="83"/>
      <c r="AB27" s="83"/>
      <c r="AC27" s="84"/>
      <c r="AD27" s="84"/>
      <c r="AE27" s="13">
        <v>0</v>
      </c>
      <c r="AF27" s="13">
        <v>0</v>
      </c>
      <c r="AG27" s="153"/>
      <c r="AH27" s="153"/>
    </row>
    <row r="28" spans="1:34" s="153" customFormat="1" ht="33" customHeight="1" thickBot="1" x14ac:dyDescent="0.3">
      <c r="A28" s="24"/>
      <c r="B28" s="148"/>
      <c r="C28" s="148"/>
      <c r="D28" s="148"/>
      <c r="E28" s="148"/>
      <c r="F28" s="148"/>
      <c r="G28" s="148"/>
      <c r="H28" s="148"/>
      <c r="I28" s="148"/>
      <c r="J28" s="148"/>
      <c r="K28" s="44"/>
      <c r="L28" s="44"/>
      <c r="M28" s="148"/>
      <c r="N28" s="148"/>
      <c r="O28" s="148"/>
      <c r="P28" s="148"/>
      <c r="Q28" s="84"/>
      <c r="R28" s="84"/>
      <c r="S28" s="84"/>
      <c r="T28" s="84"/>
      <c r="U28" s="84"/>
      <c r="V28" s="84"/>
      <c r="W28" s="116">
        <f>W26</f>
        <v>3000</v>
      </c>
      <c r="X28" s="116">
        <f>SUM(X26:X27)</f>
        <v>1000</v>
      </c>
      <c r="Y28" s="83"/>
      <c r="Z28" s="83"/>
      <c r="AA28" s="83"/>
      <c r="AB28" s="83"/>
      <c r="AC28" s="84"/>
      <c r="AD28" s="84"/>
      <c r="AE28" s="116">
        <f>SUM(AE26:AE27)</f>
        <v>0</v>
      </c>
      <c r="AF28" s="116">
        <f>SUM(AF26:AF27)</f>
        <v>0</v>
      </c>
    </row>
    <row r="29" spans="1:34" s="153" customFormat="1" ht="33" customHeight="1" thickBot="1" x14ac:dyDescent="0.3">
      <c r="A29" s="24"/>
      <c r="B29" s="20" t="s">
        <v>78</v>
      </c>
      <c r="C29" s="59"/>
      <c r="D29" s="59"/>
      <c r="E29" s="59"/>
      <c r="F29" s="75"/>
      <c r="G29" s="75"/>
      <c r="H29" s="20" t="s">
        <v>79</v>
      </c>
      <c r="I29" s="44"/>
      <c r="J29" s="111"/>
      <c r="K29" s="44"/>
      <c r="L29" s="44"/>
      <c r="M29" s="148"/>
      <c r="N29" s="2"/>
      <c r="O29" s="2"/>
      <c r="P29" s="2"/>
      <c r="Q29" s="44"/>
      <c r="R29" s="44"/>
      <c r="S29" s="44"/>
      <c r="T29" s="44"/>
      <c r="U29" s="122"/>
      <c r="V29" s="122"/>
      <c r="W29" s="122"/>
      <c r="X29" s="149"/>
      <c r="Y29" s="44"/>
      <c r="Z29" s="44"/>
      <c r="AA29" s="44"/>
      <c r="AB29" s="44"/>
      <c r="AC29" s="151"/>
      <c r="AD29" s="122"/>
      <c r="AE29" s="13"/>
      <c r="AF29" s="13"/>
    </row>
    <row r="30" spans="1:34" s="153" customFormat="1" ht="33" customHeight="1" thickBot="1" x14ac:dyDescent="0.3">
      <c r="A30" s="24"/>
      <c r="B30" s="25"/>
      <c r="C30" s="26" t="s">
        <v>75</v>
      </c>
      <c r="D30" s="35"/>
      <c r="E30" s="35"/>
      <c r="F30" s="45"/>
      <c r="G30" s="45" t="s">
        <v>27</v>
      </c>
      <c r="H30" s="26" t="s">
        <v>81</v>
      </c>
      <c r="I30" s="44" t="s">
        <v>82</v>
      </c>
      <c r="J30" s="111" t="s">
        <v>448</v>
      </c>
      <c r="K30" s="86"/>
      <c r="L30" s="86"/>
      <c r="M30" s="86"/>
      <c r="N30" s="2"/>
      <c r="O30" s="1" t="s">
        <v>73</v>
      </c>
      <c r="P30" s="2" t="s">
        <v>451</v>
      </c>
      <c r="Q30" s="84"/>
      <c r="R30" s="84"/>
      <c r="S30" s="95"/>
      <c r="T30" s="95"/>
      <c r="U30" s="84"/>
      <c r="V30" s="84"/>
      <c r="W30" s="122">
        <v>2000</v>
      </c>
      <c r="X30" s="122">
        <v>500</v>
      </c>
      <c r="Y30" s="83"/>
      <c r="Z30" s="83"/>
      <c r="AA30" s="83"/>
      <c r="AB30" s="83"/>
      <c r="AC30" s="83"/>
      <c r="AD30" s="83"/>
      <c r="AE30" s="13">
        <v>0</v>
      </c>
      <c r="AF30" s="13">
        <v>0</v>
      </c>
    </row>
    <row r="31" spans="1:34" ht="33" customHeight="1" thickBot="1" x14ac:dyDescent="0.3">
      <c r="A31" s="24"/>
      <c r="B31" s="25"/>
      <c r="C31" s="26"/>
      <c r="D31" s="45"/>
      <c r="E31" s="45"/>
      <c r="F31" s="45"/>
      <c r="G31" s="45"/>
      <c r="H31" s="26"/>
      <c r="I31" s="44"/>
      <c r="J31" s="111"/>
      <c r="K31" s="44"/>
      <c r="L31" s="44"/>
      <c r="M31" s="148"/>
      <c r="N31" s="2"/>
      <c r="O31" s="2"/>
      <c r="P31" s="2"/>
      <c r="Q31" s="84"/>
      <c r="R31" s="84"/>
      <c r="S31" s="95"/>
      <c r="T31" s="95"/>
      <c r="U31" s="126"/>
      <c r="V31" s="126"/>
      <c r="W31" s="116">
        <f>SUM(W30)</f>
        <v>2000</v>
      </c>
      <c r="X31" s="116">
        <f>SUM(X30)</f>
        <v>500</v>
      </c>
      <c r="Y31" s="83"/>
      <c r="Z31" s="83"/>
      <c r="AA31" s="83"/>
      <c r="AB31" s="83"/>
      <c r="AC31" s="126"/>
      <c r="AD31" s="126"/>
      <c r="AE31" s="116">
        <f>SUM(AE30)</f>
        <v>0</v>
      </c>
      <c r="AF31" s="116">
        <f>SUM(AF30)</f>
        <v>0</v>
      </c>
    </row>
    <row r="32" spans="1:34" ht="28.15" customHeight="1" thickBot="1" x14ac:dyDescent="0.3">
      <c r="A32" s="24"/>
      <c r="B32" s="25"/>
      <c r="C32" s="26"/>
      <c r="D32" s="45"/>
      <c r="E32" s="45"/>
      <c r="F32" s="45"/>
      <c r="G32" s="45"/>
      <c r="H32" s="26"/>
      <c r="I32" s="44"/>
      <c r="J32" s="111"/>
      <c r="K32" s="44"/>
      <c r="L32" s="44"/>
      <c r="M32" s="2"/>
      <c r="N32" s="2"/>
      <c r="O32" s="2"/>
      <c r="P32" s="2"/>
      <c r="Q32" s="84"/>
      <c r="R32" s="84"/>
      <c r="S32" s="95"/>
      <c r="T32" s="95"/>
      <c r="U32" s="117">
        <f>U23</f>
        <v>0</v>
      </c>
      <c r="V32" s="117">
        <f>V23</f>
        <v>0</v>
      </c>
      <c r="W32" s="117">
        <f>W24+W28+W31</f>
        <v>5000</v>
      </c>
      <c r="X32" s="150">
        <f>X24+X28+X31</f>
        <v>1500</v>
      </c>
      <c r="Y32" s="83"/>
      <c r="Z32" s="83"/>
      <c r="AA32" s="83"/>
      <c r="AB32" s="83"/>
      <c r="AC32" s="152">
        <f>AC23</f>
        <v>0</v>
      </c>
      <c r="AD32" s="117">
        <f>AD23</f>
        <v>0</v>
      </c>
      <c r="AE32" s="117">
        <f>SUM(AE31,AE28,AE24)</f>
        <v>0</v>
      </c>
      <c r="AF32" s="117">
        <f>SUM(AF31,AF28,AF24)</f>
        <v>0</v>
      </c>
    </row>
    <row r="33" spans="1:32" ht="33" customHeight="1" thickBot="1" x14ac:dyDescent="0.3">
      <c r="A33" s="68" t="s">
        <v>83</v>
      </c>
      <c r="B33" s="49"/>
      <c r="C33" s="58"/>
      <c r="D33" s="58"/>
      <c r="E33" s="58"/>
      <c r="F33" s="73"/>
      <c r="G33" s="73"/>
      <c r="H33" s="23" t="s">
        <v>84</v>
      </c>
      <c r="I33" s="44" t="s">
        <v>398</v>
      </c>
      <c r="J33" s="111" t="s">
        <v>85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122"/>
      <c r="V33" s="122"/>
      <c r="W33" s="122"/>
      <c r="X33" s="122"/>
      <c r="Y33" s="2"/>
      <c r="Z33" s="2"/>
      <c r="AA33" s="2"/>
      <c r="AB33" s="2"/>
      <c r="AC33" s="122"/>
      <c r="AD33" s="122"/>
      <c r="AE33" s="6"/>
      <c r="AF33" s="6"/>
    </row>
    <row r="34" spans="1:32" ht="28.15" customHeight="1" thickBot="1" x14ac:dyDescent="0.3">
      <c r="A34" s="24"/>
      <c r="B34" s="20" t="s">
        <v>86</v>
      </c>
      <c r="C34" s="21"/>
      <c r="D34" s="21"/>
      <c r="E34" s="21"/>
      <c r="F34" s="74"/>
      <c r="G34" s="74"/>
      <c r="H34" s="20" t="s">
        <v>87</v>
      </c>
      <c r="I34" s="44"/>
      <c r="J34" s="60"/>
      <c r="K34" s="2"/>
      <c r="L34" s="2"/>
      <c r="M34" s="2"/>
      <c r="N34" s="2"/>
      <c r="O34" s="2"/>
      <c r="P34" s="2"/>
      <c r="Q34" s="2"/>
      <c r="R34" s="2"/>
      <c r="S34" s="2"/>
      <c r="T34" s="2"/>
      <c r="U34" s="122"/>
      <c r="V34" s="122"/>
      <c r="W34" s="122"/>
      <c r="X34" s="122"/>
      <c r="Y34" s="2"/>
      <c r="Z34" s="2"/>
      <c r="AA34" s="2"/>
      <c r="AB34" s="2"/>
      <c r="AC34" s="122"/>
      <c r="AD34" s="122"/>
      <c r="AE34" s="6"/>
      <c r="AF34" s="6"/>
    </row>
    <row r="35" spans="1:32" ht="28.15" customHeight="1" thickBot="1" x14ac:dyDescent="0.3">
      <c r="A35" s="24"/>
      <c r="B35" s="25"/>
      <c r="C35" s="26" t="s">
        <v>80</v>
      </c>
      <c r="D35" s="35"/>
      <c r="E35" s="35"/>
      <c r="F35" s="45" t="s">
        <v>27</v>
      </c>
      <c r="G35" s="45" t="s">
        <v>27</v>
      </c>
      <c r="H35" s="26" t="s">
        <v>89</v>
      </c>
      <c r="I35" s="44"/>
      <c r="J35" s="60"/>
      <c r="K35" s="86"/>
      <c r="L35" s="86"/>
      <c r="M35" s="145"/>
      <c r="N35" s="2"/>
      <c r="O35" s="2"/>
      <c r="P35" s="2" t="s">
        <v>90</v>
      </c>
      <c r="Q35" s="84"/>
      <c r="R35" s="84"/>
      <c r="S35" s="95"/>
      <c r="T35" s="95"/>
      <c r="U35" s="122">
        <v>0</v>
      </c>
      <c r="V35" s="122">
        <v>0</v>
      </c>
      <c r="W35" s="122"/>
      <c r="X35" s="122">
        <v>0</v>
      </c>
      <c r="Y35" s="83"/>
      <c r="Z35" s="83"/>
      <c r="AA35" s="83"/>
      <c r="AB35" s="83"/>
      <c r="AC35" s="122">
        <v>0</v>
      </c>
      <c r="AD35" s="122">
        <v>0</v>
      </c>
      <c r="AE35" s="122">
        <v>0</v>
      </c>
      <c r="AF35" s="122">
        <v>0</v>
      </c>
    </row>
    <row r="36" spans="1:32" ht="28.15" customHeight="1" thickBot="1" x14ac:dyDescent="0.3">
      <c r="A36" s="24"/>
      <c r="B36" s="25"/>
      <c r="C36" s="26" t="s">
        <v>88</v>
      </c>
      <c r="D36" s="35"/>
      <c r="E36" s="35"/>
      <c r="F36" s="45" t="s">
        <v>27</v>
      </c>
      <c r="G36" s="45" t="s">
        <v>27</v>
      </c>
      <c r="H36" s="26" t="s">
        <v>92</v>
      </c>
      <c r="I36" s="44"/>
      <c r="J36" s="60"/>
      <c r="K36" s="86"/>
      <c r="L36" s="86"/>
      <c r="M36" s="145"/>
      <c r="N36" s="2"/>
      <c r="O36" s="2"/>
      <c r="P36" s="2" t="s">
        <v>93</v>
      </c>
      <c r="Q36" s="84"/>
      <c r="R36" s="84"/>
      <c r="S36" s="95"/>
      <c r="T36" s="95"/>
      <c r="U36" s="122">
        <v>0</v>
      </c>
      <c r="V36" s="122">
        <v>0</v>
      </c>
      <c r="W36" s="122">
        <v>0</v>
      </c>
      <c r="X36" s="122">
        <v>0</v>
      </c>
      <c r="Y36" s="83"/>
      <c r="Z36" s="83"/>
      <c r="AA36" s="83"/>
      <c r="AB36" s="83"/>
      <c r="AC36" s="122">
        <v>0</v>
      </c>
      <c r="AD36" s="122">
        <v>0</v>
      </c>
      <c r="AE36" s="122">
        <v>0</v>
      </c>
      <c r="AF36" s="122">
        <v>0</v>
      </c>
    </row>
    <row r="37" spans="1:32" ht="28.15" customHeight="1" thickBot="1" x14ac:dyDescent="0.3">
      <c r="A37" s="24"/>
      <c r="B37" s="25"/>
      <c r="C37" s="26" t="s">
        <v>91</v>
      </c>
      <c r="D37" s="35"/>
      <c r="E37" s="35"/>
      <c r="F37" s="45" t="s">
        <v>27</v>
      </c>
      <c r="G37" s="45" t="s">
        <v>27</v>
      </c>
      <c r="H37" s="26" t="s">
        <v>95</v>
      </c>
      <c r="I37" s="44"/>
      <c r="J37" s="60"/>
      <c r="K37" s="86"/>
      <c r="L37" s="86"/>
      <c r="M37" s="145"/>
      <c r="N37" s="2"/>
      <c r="O37" s="2"/>
      <c r="P37" s="2" t="s">
        <v>93</v>
      </c>
      <c r="Q37" s="84"/>
      <c r="R37" s="84"/>
      <c r="S37" s="95"/>
      <c r="T37" s="95"/>
      <c r="U37" s="122">
        <v>0</v>
      </c>
      <c r="V37" s="122">
        <v>0</v>
      </c>
      <c r="W37" s="122">
        <v>0</v>
      </c>
      <c r="X37" s="122">
        <v>0</v>
      </c>
      <c r="Y37" s="83"/>
      <c r="Z37" s="83"/>
      <c r="AA37" s="83"/>
      <c r="AB37" s="83"/>
      <c r="AC37" s="122">
        <v>0</v>
      </c>
      <c r="AD37" s="122">
        <v>0</v>
      </c>
      <c r="AE37" s="122">
        <v>0</v>
      </c>
      <c r="AF37" s="122">
        <v>0</v>
      </c>
    </row>
    <row r="38" spans="1:32" ht="28.15" customHeight="1" thickBot="1" x14ac:dyDescent="0.3">
      <c r="A38" s="24"/>
      <c r="B38" s="25"/>
      <c r="C38" s="26" t="s">
        <v>94</v>
      </c>
      <c r="D38" s="35"/>
      <c r="E38" s="35"/>
      <c r="F38" s="45" t="s">
        <v>27</v>
      </c>
      <c r="G38" s="45" t="s">
        <v>27</v>
      </c>
      <c r="H38" s="26" t="s">
        <v>97</v>
      </c>
      <c r="I38" s="44"/>
      <c r="J38" s="60"/>
      <c r="K38" s="86"/>
      <c r="L38" s="86"/>
      <c r="M38" s="145"/>
      <c r="N38" s="2"/>
      <c r="O38" s="2"/>
      <c r="P38" s="2" t="s">
        <v>98</v>
      </c>
      <c r="Q38" s="84"/>
      <c r="R38" s="84"/>
      <c r="S38" s="95"/>
      <c r="T38" s="95"/>
      <c r="U38" s="122">
        <v>0</v>
      </c>
      <c r="V38" s="122">
        <v>0</v>
      </c>
      <c r="W38" s="122">
        <v>0</v>
      </c>
      <c r="X38" s="122">
        <v>0</v>
      </c>
      <c r="Y38" s="83"/>
      <c r="Z38" s="83"/>
      <c r="AA38" s="83"/>
      <c r="AB38" s="83"/>
      <c r="AC38" s="122">
        <v>0</v>
      </c>
      <c r="AD38" s="122">
        <v>0</v>
      </c>
      <c r="AE38" s="122">
        <v>0</v>
      </c>
      <c r="AF38" s="122">
        <v>0</v>
      </c>
    </row>
    <row r="39" spans="1:32" ht="28.15" customHeight="1" thickBot="1" x14ac:dyDescent="0.3">
      <c r="A39" s="24"/>
      <c r="B39" s="25"/>
      <c r="C39" s="26"/>
      <c r="D39" s="26"/>
      <c r="E39" s="26"/>
      <c r="F39" s="45"/>
      <c r="G39" s="45"/>
      <c r="H39" s="26"/>
      <c r="I39" s="44"/>
      <c r="J39" s="60"/>
      <c r="K39" s="44"/>
      <c r="L39" s="44"/>
      <c r="M39" s="2"/>
      <c r="N39" s="2"/>
      <c r="O39" s="2"/>
      <c r="P39" s="2"/>
      <c r="Q39" s="84"/>
      <c r="R39" s="84"/>
      <c r="S39" s="95"/>
      <c r="T39" s="95"/>
      <c r="U39" s="116">
        <f>SUM(U35:U38)</f>
        <v>0</v>
      </c>
      <c r="V39" s="116">
        <f>SUM(V35:V38)</f>
        <v>0</v>
      </c>
      <c r="W39" s="116">
        <f>SUM(W35:W38)</f>
        <v>0</v>
      </c>
      <c r="X39" s="116">
        <f>SUM(X35:X38)</f>
        <v>0</v>
      </c>
      <c r="Y39" s="83"/>
      <c r="Z39" s="83"/>
      <c r="AA39" s="83"/>
      <c r="AB39" s="83"/>
      <c r="AC39" s="116">
        <f>SUM(AC35:AC38)</f>
        <v>0</v>
      </c>
      <c r="AD39" s="116">
        <f>SUM(AD35:AD38)</f>
        <v>0</v>
      </c>
      <c r="AE39" s="116">
        <f t="shared" ref="AE39:AF39" si="1">SUM(AE35:AE38)</f>
        <v>0</v>
      </c>
      <c r="AF39" s="116">
        <f t="shared" si="1"/>
        <v>0</v>
      </c>
    </row>
    <row r="40" spans="1:32" ht="29.25" customHeight="1" thickBot="1" x14ac:dyDescent="0.3">
      <c r="A40" s="24"/>
      <c r="B40" s="20" t="s">
        <v>99</v>
      </c>
      <c r="C40" s="21"/>
      <c r="D40" s="21"/>
      <c r="E40" s="21"/>
      <c r="F40" s="74"/>
      <c r="G40" s="74"/>
      <c r="H40" s="20" t="s">
        <v>100</v>
      </c>
      <c r="I40" s="44" t="s">
        <v>398</v>
      </c>
      <c r="J40" s="111" t="s">
        <v>85</v>
      </c>
      <c r="K40" s="44"/>
      <c r="L40" s="44"/>
      <c r="M40" s="2"/>
      <c r="N40" s="2"/>
      <c r="O40" s="2"/>
      <c r="P40" s="2"/>
      <c r="Q40" s="2"/>
      <c r="R40" s="2"/>
      <c r="S40" s="2"/>
      <c r="T40" s="2"/>
      <c r="U40" s="125"/>
      <c r="V40" s="125"/>
      <c r="W40" s="123"/>
      <c r="X40" s="123"/>
      <c r="Y40" s="2"/>
      <c r="Z40" s="2"/>
      <c r="AA40" s="2"/>
      <c r="AB40" s="2"/>
      <c r="AC40" s="123"/>
      <c r="AD40" s="123"/>
      <c r="AE40" s="90"/>
      <c r="AF40" s="90"/>
    </row>
    <row r="41" spans="1:32" ht="30" customHeight="1" thickBot="1" x14ac:dyDescent="0.3">
      <c r="A41" s="24"/>
      <c r="B41" s="25"/>
      <c r="C41" s="26" t="s">
        <v>96</v>
      </c>
      <c r="D41" s="35"/>
      <c r="E41" s="35"/>
      <c r="F41" s="45"/>
      <c r="G41" s="45" t="s">
        <v>27</v>
      </c>
      <c r="H41" s="26" t="s">
        <v>102</v>
      </c>
      <c r="I41" s="44"/>
      <c r="J41" s="60"/>
      <c r="K41" s="86"/>
      <c r="L41" s="86"/>
      <c r="M41" s="145"/>
      <c r="N41" s="2"/>
      <c r="O41" s="2" t="s">
        <v>103</v>
      </c>
      <c r="P41" s="2" t="s">
        <v>104</v>
      </c>
      <c r="Q41" s="84"/>
      <c r="R41" s="84"/>
      <c r="S41" s="95"/>
      <c r="T41" s="95"/>
      <c r="U41" s="126"/>
      <c r="V41" s="126"/>
      <c r="W41" s="122">
        <v>2000</v>
      </c>
      <c r="X41" s="122">
        <v>0</v>
      </c>
      <c r="Y41" s="83"/>
      <c r="Z41" s="83"/>
      <c r="AA41" s="83"/>
      <c r="AB41" s="83"/>
      <c r="AC41" s="126"/>
      <c r="AD41" s="126"/>
      <c r="AE41" s="122">
        <v>0</v>
      </c>
      <c r="AF41" s="122">
        <v>0</v>
      </c>
    </row>
    <row r="42" spans="1:32" ht="30" customHeight="1" thickBot="1" x14ac:dyDescent="0.3">
      <c r="A42" s="24"/>
      <c r="B42" s="25"/>
      <c r="C42" s="26" t="s">
        <v>101</v>
      </c>
      <c r="D42" s="35"/>
      <c r="E42" s="35"/>
      <c r="F42" s="45"/>
      <c r="G42" s="45" t="s">
        <v>27</v>
      </c>
      <c r="H42" s="26" t="s">
        <v>106</v>
      </c>
      <c r="I42" s="44"/>
      <c r="J42" s="60"/>
      <c r="K42" s="86"/>
      <c r="L42" s="86"/>
      <c r="M42" s="86"/>
      <c r="N42" s="2"/>
      <c r="O42" s="1" t="s">
        <v>107</v>
      </c>
      <c r="P42" s="1" t="s">
        <v>108</v>
      </c>
      <c r="Q42" s="84"/>
      <c r="R42" s="84"/>
      <c r="S42" s="95"/>
      <c r="T42" s="95"/>
      <c r="U42" s="126"/>
      <c r="V42" s="126"/>
      <c r="W42" s="122">
        <v>3000</v>
      </c>
      <c r="X42" s="122">
        <v>0</v>
      </c>
      <c r="Y42" s="83"/>
      <c r="Z42" s="83"/>
      <c r="AA42" s="83"/>
      <c r="AB42" s="83"/>
      <c r="AC42" s="126"/>
      <c r="AD42" s="126"/>
      <c r="AE42" s="122">
        <v>0</v>
      </c>
      <c r="AF42" s="122">
        <v>0</v>
      </c>
    </row>
    <row r="43" spans="1:32" ht="30" customHeight="1" thickBot="1" x14ac:dyDescent="0.3">
      <c r="A43" s="24"/>
      <c r="B43" s="25"/>
      <c r="C43" s="26" t="s">
        <v>105</v>
      </c>
      <c r="D43" s="35"/>
      <c r="E43" s="35"/>
      <c r="F43" s="45"/>
      <c r="G43" s="45" t="s">
        <v>27</v>
      </c>
      <c r="H43" s="26" t="s">
        <v>110</v>
      </c>
      <c r="I43" s="44"/>
      <c r="J43" s="60"/>
      <c r="K43" s="86"/>
      <c r="L43" s="86"/>
      <c r="M43" s="86"/>
      <c r="N43" s="2"/>
      <c r="O43" s="1" t="s">
        <v>107</v>
      </c>
      <c r="P43" s="1" t="s">
        <v>108</v>
      </c>
      <c r="Q43" s="84"/>
      <c r="R43" s="84"/>
      <c r="S43" s="95"/>
      <c r="T43" s="95"/>
      <c r="U43" s="126"/>
      <c r="V43" s="126"/>
      <c r="W43" s="122">
        <v>3000</v>
      </c>
      <c r="X43" s="122">
        <v>0</v>
      </c>
      <c r="Y43" s="83"/>
      <c r="Z43" s="83"/>
      <c r="AA43" s="83"/>
      <c r="AB43" s="83"/>
      <c r="AC43" s="126"/>
      <c r="AD43" s="126"/>
      <c r="AE43" s="122">
        <v>0</v>
      </c>
      <c r="AF43" s="122">
        <v>0</v>
      </c>
    </row>
    <row r="44" spans="1:32" s="153" customFormat="1" ht="30" customHeight="1" thickBot="1" x14ac:dyDescent="0.3">
      <c r="A44" s="24"/>
      <c r="B44" s="25"/>
      <c r="C44" s="26" t="s">
        <v>109</v>
      </c>
      <c r="D44" s="35"/>
      <c r="E44" s="35"/>
      <c r="F44" s="45" t="s">
        <v>27</v>
      </c>
      <c r="G44" s="45" t="s">
        <v>27</v>
      </c>
      <c r="H44" s="26" t="s">
        <v>112</v>
      </c>
      <c r="I44" s="44"/>
      <c r="J44" s="60"/>
      <c r="K44" s="86"/>
      <c r="L44" s="86"/>
      <c r="M44" s="145"/>
      <c r="N44" s="2"/>
      <c r="O44" s="1" t="s">
        <v>113</v>
      </c>
      <c r="P44" s="1" t="s">
        <v>114</v>
      </c>
      <c r="Q44" s="84"/>
      <c r="R44" s="84"/>
      <c r="S44" s="95"/>
      <c r="T44" s="95"/>
      <c r="U44" s="122">
        <v>500</v>
      </c>
      <c r="V44" s="122">
        <v>0</v>
      </c>
      <c r="W44" s="122">
        <v>2500</v>
      </c>
      <c r="X44" s="122">
        <v>0</v>
      </c>
      <c r="Y44" s="83"/>
      <c r="Z44" s="83"/>
      <c r="AA44" s="83"/>
      <c r="AB44" s="83"/>
      <c r="AC44" s="122">
        <v>0</v>
      </c>
      <c r="AD44" s="122">
        <v>0</v>
      </c>
      <c r="AE44" s="122">
        <v>0</v>
      </c>
      <c r="AF44" s="122">
        <v>0</v>
      </c>
    </row>
    <row r="45" spans="1:32" ht="30" customHeight="1" thickBot="1" x14ac:dyDescent="0.3">
      <c r="A45" s="24"/>
      <c r="B45" s="25"/>
      <c r="C45" s="26"/>
      <c r="D45" s="26"/>
      <c r="E45" s="26"/>
      <c r="F45" s="45"/>
      <c r="G45" s="45"/>
      <c r="H45" s="26"/>
      <c r="I45" s="44"/>
      <c r="J45" s="60"/>
      <c r="K45" s="60"/>
      <c r="L45" s="60"/>
      <c r="M45" s="60"/>
      <c r="N45" s="2"/>
      <c r="O45" s="2"/>
      <c r="P45" s="2"/>
      <c r="Q45" s="84"/>
      <c r="R45" s="84"/>
      <c r="S45" s="95"/>
      <c r="T45" s="95"/>
      <c r="U45" s="116">
        <f>SUM(U41:U44)</f>
        <v>500</v>
      </c>
      <c r="V45" s="116"/>
      <c r="W45" s="116">
        <f>SUM(W41:W44)</f>
        <v>10500</v>
      </c>
      <c r="X45" s="116">
        <f>SUM(X41:X44)</f>
        <v>0</v>
      </c>
      <c r="Y45" s="83"/>
      <c r="Z45" s="83"/>
      <c r="AA45" s="83"/>
      <c r="AB45" s="83"/>
      <c r="AC45" s="116">
        <f>SUM(AC41:AC44)</f>
        <v>0</v>
      </c>
      <c r="AD45" s="116">
        <f>SUM(AD41:AD44)</f>
        <v>0</v>
      </c>
      <c r="AE45" s="116">
        <f>SUM(AE41:AE44)</f>
        <v>0</v>
      </c>
      <c r="AF45" s="116">
        <f>SUM(AF41:AF44)</f>
        <v>0</v>
      </c>
    </row>
    <row r="46" spans="1:32" ht="26.25" customHeight="1" thickBot="1" x14ac:dyDescent="0.3">
      <c r="A46" s="24"/>
      <c r="B46" s="25"/>
      <c r="C46" s="26"/>
      <c r="D46" s="26"/>
      <c r="E46" s="26"/>
      <c r="F46" s="45"/>
      <c r="G46" s="45"/>
      <c r="H46" s="26"/>
      <c r="I46" s="44"/>
      <c r="J46" s="60"/>
      <c r="K46" s="60"/>
      <c r="L46" s="60"/>
      <c r="M46" s="60"/>
      <c r="N46" s="2"/>
      <c r="O46" s="2"/>
      <c r="P46" s="2"/>
      <c r="Q46" s="84"/>
      <c r="R46" s="84"/>
      <c r="S46" s="95"/>
      <c r="T46" s="95"/>
      <c r="U46" s="117">
        <f>U39+U45</f>
        <v>500</v>
      </c>
      <c r="V46" s="117">
        <f>V39+V45</f>
        <v>0</v>
      </c>
      <c r="W46" s="117">
        <f>W39+W45</f>
        <v>10500</v>
      </c>
      <c r="X46" s="117">
        <f>X39+X45</f>
        <v>0</v>
      </c>
      <c r="Y46" s="83"/>
      <c r="Z46" s="83"/>
      <c r="AA46" s="83"/>
      <c r="AB46" s="83"/>
      <c r="AC46" s="117">
        <f>AC39+AC45</f>
        <v>0</v>
      </c>
      <c r="AD46" s="117">
        <f>AD39+AD45</f>
        <v>0</v>
      </c>
      <c r="AE46" s="117">
        <f>AE39+AE45</f>
        <v>0</v>
      </c>
      <c r="AF46" s="117">
        <f>AF39+AF45</f>
        <v>0</v>
      </c>
    </row>
    <row r="47" spans="1:32" ht="31.15" customHeight="1" thickBot="1" x14ac:dyDescent="0.3">
      <c r="A47" s="68" t="s">
        <v>116</v>
      </c>
      <c r="B47" s="49"/>
      <c r="C47" s="58"/>
      <c r="D47" s="58"/>
      <c r="E47" s="58"/>
      <c r="F47" s="73"/>
      <c r="G47" s="73"/>
      <c r="H47" s="23" t="s">
        <v>117</v>
      </c>
      <c r="I47" s="44"/>
      <c r="J47" s="60"/>
      <c r="K47" s="60"/>
      <c r="L47" s="60"/>
      <c r="M47" s="2"/>
      <c r="N47" s="2"/>
      <c r="O47" s="2"/>
      <c r="P47" s="2"/>
      <c r="Q47" s="2"/>
      <c r="R47" s="2"/>
      <c r="S47" s="2"/>
      <c r="T47" s="2"/>
      <c r="U47" s="122"/>
      <c r="V47" s="122"/>
      <c r="W47" s="122"/>
      <c r="X47" s="122"/>
      <c r="Y47" s="2"/>
      <c r="Z47" s="2"/>
      <c r="AA47" s="2"/>
      <c r="AB47" s="2"/>
      <c r="AC47" s="122"/>
      <c r="AD47" s="122"/>
      <c r="AE47" s="6"/>
      <c r="AF47" s="6"/>
    </row>
    <row r="48" spans="1:32" ht="30.75" thickBot="1" x14ac:dyDescent="0.3">
      <c r="A48" s="24"/>
      <c r="B48" s="20" t="s">
        <v>118</v>
      </c>
      <c r="C48" s="21"/>
      <c r="D48" s="21"/>
      <c r="E48" s="21"/>
      <c r="F48" s="74"/>
      <c r="G48" s="74"/>
      <c r="H48" s="20" t="s">
        <v>119</v>
      </c>
      <c r="I48" s="44"/>
      <c r="J48" s="44"/>
      <c r="K48" s="60"/>
      <c r="L48" s="60"/>
      <c r="M48" s="2"/>
      <c r="N48" s="2"/>
      <c r="O48" s="2"/>
      <c r="P48" s="2"/>
      <c r="Q48" s="2"/>
      <c r="R48" s="2"/>
      <c r="S48" s="2"/>
      <c r="T48" s="2"/>
      <c r="U48" s="122"/>
      <c r="V48" s="122"/>
      <c r="W48" s="122"/>
      <c r="X48" s="122"/>
      <c r="Y48" s="2"/>
      <c r="Z48" s="2"/>
      <c r="AA48" s="2"/>
      <c r="AB48" s="2"/>
      <c r="AC48" s="122"/>
      <c r="AD48" s="122"/>
      <c r="AE48" s="6"/>
      <c r="AF48" s="6"/>
    </row>
    <row r="49" spans="1:32" ht="31.15" customHeight="1" thickBot="1" x14ac:dyDescent="0.3">
      <c r="A49" s="24"/>
      <c r="B49" s="25"/>
      <c r="C49" s="26" t="s">
        <v>111</v>
      </c>
      <c r="D49" s="35"/>
      <c r="E49" s="35"/>
      <c r="F49" s="45" t="s">
        <v>27</v>
      </c>
      <c r="G49" s="45"/>
      <c r="H49" s="26" t="s">
        <v>121</v>
      </c>
      <c r="I49" s="44" t="s">
        <v>401</v>
      </c>
      <c r="J49" s="60" t="s">
        <v>402</v>
      </c>
      <c r="K49" s="86"/>
      <c r="L49" s="86"/>
      <c r="M49" s="145"/>
      <c r="N49" s="2"/>
      <c r="O49" s="2"/>
      <c r="P49" s="2"/>
      <c r="Q49" s="84"/>
      <c r="R49" s="84"/>
      <c r="S49" s="95"/>
      <c r="T49" s="95"/>
      <c r="U49" s="122">
        <v>0</v>
      </c>
      <c r="V49" s="122">
        <v>0</v>
      </c>
      <c r="W49" s="126"/>
      <c r="X49" s="126"/>
      <c r="Y49" s="83"/>
      <c r="Z49" s="83"/>
      <c r="AA49" s="83"/>
      <c r="AB49" s="83"/>
      <c r="AC49" s="122">
        <v>0</v>
      </c>
      <c r="AD49" s="122">
        <v>0</v>
      </c>
      <c r="AE49" s="126"/>
      <c r="AF49" s="126"/>
    </row>
    <row r="50" spans="1:32" s="153" customFormat="1" ht="31.15" customHeight="1" thickBot="1" x14ac:dyDescent="0.3">
      <c r="A50" s="24"/>
      <c r="B50" s="25"/>
      <c r="C50" s="26"/>
      <c r="D50" s="26"/>
      <c r="E50" s="26"/>
      <c r="F50" s="45"/>
      <c r="G50" s="45"/>
      <c r="H50" s="26"/>
      <c r="I50" s="44"/>
      <c r="J50" s="60"/>
      <c r="K50" s="44"/>
      <c r="L50" s="44"/>
      <c r="M50" s="2"/>
      <c r="N50" s="2"/>
      <c r="O50" s="44"/>
      <c r="P50" s="44"/>
      <c r="Q50" s="84"/>
      <c r="R50" s="84"/>
      <c r="S50" s="95"/>
      <c r="T50" s="95"/>
      <c r="U50" s="116">
        <f>SUM(U49)</f>
        <v>0</v>
      </c>
      <c r="V50" s="116">
        <f>SUM(V49)</f>
        <v>0</v>
      </c>
      <c r="W50" s="126"/>
      <c r="X50" s="126"/>
      <c r="Y50" s="83"/>
      <c r="Z50" s="83"/>
      <c r="AA50" s="83"/>
      <c r="AB50" s="83"/>
      <c r="AC50" s="116">
        <f>SUM(AC49)</f>
        <v>0</v>
      </c>
      <c r="AD50" s="116">
        <f t="shared" ref="AD50" si="2">SUM(AD49)</f>
        <v>0</v>
      </c>
      <c r="AE50" s="126"/>
      <c r="AF50" s="126"/>
    </row>
    <row r="51" spans="1:32" s="153" customFormat="1" ht="31.15" customHeight="1" thickBot="1" x14ac:dyDescent="0.3">
      <c r="A51" s="24"/>
      <c r="B51" s="20" t="s">
        <v>122</v>
      </c>
      <c r="C51" s="21"/>
      <c r="D51" s="21"/>
      <c r="E51" s="21"/>
      <c r="F51" s="74"/>
      <c r="G51" s="74"/>
      <c r="H51" s="20" t="s">
        <v>392</v>
      </c>
      <c r="I51" s="154"/>
      <c r="J51" s="60"/>
      <c r="K51" s="60"/>
      <c r="L51" s="60"/>
      <c r="M51" s="2"/>
      <c r="N51" s="2"/>
      <c r="O51" s="2"/>
      <c r="P51" s="2"/>
      <c r="Q51" s="84"/>
      <c r="R51" s="84"/>
      <c r="S51" s="95"/>
      <c r="T51" s="95"/>
      <c r="U51" s="122"/>
      <c r="V51" s="122"/>
      <c r="W51" s="122"/>
      <c r="X51" s="122"/>
      <c r="Y51" s="83"/>
      <c r="Z51" s="83"/>
      <c r="AA51" s="83"/>
      <c r="AB51" s="83"/>
      <c r="AC51" s="122"/>
      <c r="AD51" s="122"/>
      <c r="AE51" s="6"/>
      <c r="AF51" s="6"/>
    </row>
    <row r="52" spans="1:32" s="153" customFormat="1" ht="31.15" customHeight="1" thickBot="1" x14ac:dyDescent="0.3">
      <c r="A52" s="24"/>
      <c r="B52" s="25"/>
      <c r="C52" s="26" t="s">
        <v>115</v>
      </c>
      <c r="D52" s="35"/>
      <c r="E52" s="35"/>
      <c r="F52" s="45" t="s">
        <v>27</v>
      </c>
      <c r="G52" s="45" t="s">
        <v>27</v>
      </c>
      <c r="H52" s="26" t="s">
        <v>393</v>
      </c>
      <c r="I52" s="154"/>
      <c r="J52" s="60"/>
      <c r="K52" s="86"/>
      <c r="L52" s="86"/>
      <c r="M52" s="145"/>
      <c r="N52" s="2"/>
      <c r="O52" s="26" t="s">
        <v>453</v>
      </c>
      <c r="P52" s="2"/>
      <c r="Q52" s="84"/>
      <c r="R52" s="84"/>
      <c r="S52" s="95"/>
      <c r="T52" s="95"/>
      <c r="U52" s="122">
        <v>27500</v>
      </c>
      <c r="V52" s="122">
        <v>0</v>
      </c>
      <c r="W52" s="122">
        <v>27500</v>
      </c>
      <c r="X52" s="122">
        <v>0</v>
      </c>
      <c r="Y52" s="83"/>
      <c r="Z52" s="83"/>
      <c r="AA52" s="83"/>
      <c r="AB52" s="83"/>
      <c r="AC52" s="122">
        <v>0</v>
      </c>
      <c r="AD52" s="122">
        <v>0</v>
      </c>
      <c r="AE52" s="122">
        <v>0</v>
      </c>
      <c r="AF52" s="122">
        <v>0</v>
      </c>
    </row>
    <row r="53" spans="1:32" s="153" customFormat="1" ht="31.15" customHeight="1" thickBot="1" x14ac:dyDescent="0.3">
      <c r="A53" s="24"/>
      <c r="B53" s="25"/>
      <c r="C53" s="26" t="s">
        <v>120</v>
      </c>
      <c r="D53" s="35"/>
      <c r="E53" s="35"/>
      <c r="F53" s="45" t="s">
        <v>27</v>
      </c>
      <c r="G53" s="45" t="s">
        <v>27</v>
      </c>
      <c r="H53" s="26" t="s">
        <v>394</v>
      </c>
      <c r="I53" s="154"/>
      <c r="J53" s="60"/>
      <c r="K53" s="86"/>
      <c r="L53" s="86"/>
      <c r="M53" s="145"/>
      <c r="N53" s="2"/>
      <c r="O53" s="26" t="s">
        <v>454</v>
      </c>
      <c r="P53" s="2"/>
      <c r="Q53" s="84"/>
      <c r="R53" s="84"/>
      <c r="S53" s="95"/>
      <c r="T53" s="95"/>
      <c r="U53" s="122">
        <f>55000/4</f>
        <v>13750</v>
      </c>
      <c r="V53" s="122">
        <v>0</v>
      </c>
      <c r="W53" s="122">
        <f>55000/4</f>
        <v>13750</v>
      </c>
      <c r="X53" s="122">
        <v>0</v>
      </c>
      <c r="Y53" s="83"/>
      <c r="Z53" s="83"/>
      <c r="AA53" s="83"/>
      <c r="AB53" s="83"/>
      <c r="AC53" s="122">
        <v>0</v>
      </c>
      <c r="AD53" s="122">
        <v>0</v>
      </c>
      <c r="AE53" s="122">
        <v>0</v>
      </c>
      <c r="AF53" s="122">
        <v>0</v>
      </c>
    </row>
    <row r="54" spans="1:32" s="153" customFormat="1" ht="31.15" customHeight="1" thickBot="1" x14ac:dyDescent="0.3">
      <c r="A54" s="24"/>
      <c r="B54" s="25"/>
      <c r="C54" s="26" t="s">
        <v>123</v>
      </c>
      <c r="D54" s="35"/>
      <c r="E54" s="35"/>
      <c r="F54" s="45" t="s">
        <v>27</v>
      </c>
      <c r="G54" s="45" t="s">
        <v>27</v>
      </c>
      <c r="H54" s="26" t="s">
        <v>395</v>
      </c>
      <c r="I54" s="154"/>
      <c r="J54" s="60"/>
      <c r="K54" s="86"/>
      <c r="L54" s="86"/>
      <c r="M54" s="145"/>
      <c r="N54" s="2"/>
      <c r="O54" s="26" t="s">
        <v>455</v>
      </c>
      <c r="P54" s="2"/>
      <c r="Q54" s="84"/>
      <c r="R54" s="84"/>
      <c r="S54" s="95"/>
      <c r="T54" s="95"/>
      <c r="U54" s="122">
        <f>55000/4</f>
        <v>13750</v>
      </c>
      <c r="V54" s="122">
        <v>0</v>
      </c>
      <c r="W54" s="122">
        <f>55000/4</f>
        <v>13750</v>
      </c>
      <c r="X54" s="122">
        <v>0</v>
      </c>
      <c r="Y54" s="83"/>
      <c r="Z54" s="83"/>
      <c r="AA54" s="83"/>
      <c r="AB54" s="83"/>
      <c r="AC54" s="122">
        <v>0</v>
      </c>
      <c r="AD54" s="122">
        <v>0</v>
      </c>
      <c r="AE54" s="122">
        <v>0</v>
      </c>
      <c r="AF54" s="122">
        <v>0</v>
      </c>
    </row>
    <row r="55" spans="1:32" s="153" customFormat="1" ht="31.15" customHeight="1" thickBot="1" x14ac:dyDescent="0.3">
      <c r="A55" s="24"/>
      <c r="B55" s="25"/>
      <c r="C55" s="24"/>
      <c r="D55" s="25"/>
      <c r="E55" s="24"/>
      <c r="F55" s="45"/>
      <c r="G55" s="45"/>
      <c r="H55" s="26"/>
      <c r="I55" s="44"/>
      <c r="J55" s="60"/>
      <c r="K55" s="26"/>
      <c r="L55" s="26"/>
      <c r="M55" s="26"/>
      <c r="N55" s="2"/>
      <c r="O55" s="2"/>
      <c r="P55" s="2"/>
      <c r="Q55" s="84"/>
      <c r="R55" s="84"/>
      <c r="S55" s="95"/>
      <c r="T55" s="95"/>
      <c r="U55" s="116">
        <f>SUM(U52:U54)</f>
        <v>55000</v>
      </c>
      <c r="V55" s="116">
        <f>SUM(V52:V54)</f>
        <v>0</v>
      </c>
      <c r="W55" s="116">
        <f>SUM(W52:W54)</f>
        <v>55000</v>
      </c>
      <c r="X55" s="116">
        <f>SUM(X52:X54)</f>
        <v>0</v>
      </c>
      <c r="Y55" s="83"/>
      <c r="Z55" s="83"/>
      <c r="AA55" s="83"/>
      <c r="AB55" s="83"/>
      <c r="AC55" s="116">
        <f t="shared" ref="AC55:AE55" si="3">SUM(AC52:AC54)</f>
        <v>0</v>
      </c>
      <c r="AD55" s="116">
        <f t="shared" si="3"/>
        <v>0</v>
      </c>
      <c r="AE55" s="116">
        <f t="shared" si="3"/>
        <v>0</v>
      </c>
      <c r="AF55" s="116">
        <f>SUM(AF52:AF54)</f>
        <v>0</v>
      </c>
    </row>
    <row r="56" spans="1:32" ht="26.45" customHeight="1" thickBot="1" x14ac:dyDescent="0.3">
      <c r="A56" s="24"/>
      <c r="B56" s="25"/>
      <c r="C56" s="24"/>
      <c r="D56" s="25"/>
      <c r="E56" s="24"/>
      <c r="F56" s="45"/>
      <c r="G56" s="45"/>
      <c r="H56" s="26"/>
      <c r="I56" s="44"/>
      <c r="J56" s="60"/>
      <c r="K56" s="26"/>
      <c r="L56" s="26"/>
      <c r="M56" s="26"/>
      <c r="N56" s="2"/>
      <c r="O56" s="2"/>
      <c r="P56" s="2"/>
      <c r="Q56" s="84"/>
      <c r="R56" s="84"/>
      <c r="S56" s="95"/>
      <c r="T56" s="95"/>
      <c r="U56" s="117">
        <f>SUM(U55+U50)</f>
        <v>55000</v>
      </c>
      <c r="V56" s="117">
        <f>SUM(V55+V50)</f>
        <v>0</v>
      </c>
      <c r="W56" s="117">
        <f>SUM(W55+W50)</f>
        <v>55000</v>
      </c>
      <c r="X56" s="117">
        <f>SUM(X55+X50)</f>
        <v>0</v>
      </c>
      <c r="Y56" s="83"/>
      <c r="Z56" s="83"/>
      <c r="AA56" s="83"/>
      <c r="AB56" s="83"/>
      <c r="AC56" s="117">
        <f>SUM(AC50+AC55)</f>
        <v>0</v>
      </c>
      <c r="AD56" s="117">
        <f t="shared" ref="AD56:AF56" si="4">SUM(AD50+AD55)</f>
        <v>0</v>
      </c>
      <c r="AE56" s="117">
        <f t="shared" si="4"/>
        <v>0</v>
      </c>
      <c r="AF56" s="117">
        <f t="shared" si="4"/>
        <v>0</v>
      </c>
    </row>
    <row r="57" spans="1:32" ht="47.45" customHeight="1" thickBot="1" x14ac:dyDescent="0.3">
      <c r="A57" s="68" t="s">
        <v>127</v>
      </c>
      <c r="B57" s="49"/>
      <c r="C57" s="58"/>
      <c r="D57" s="58"/>
      <c r="E57" s="58"/>
      <c r="F57" s="73"/>
      <c r="G57" s="73"/>
      <c r="H57" s="23" t="s">
        <v>128</v>
      </c>
      <c r="J57" s="111"/>
      <c r="K57" s="2"/>
      <c r="L57" s="2"/>
      <c r="M57" s="2"/>
      <c r="N57" s="2"/>
      <c r="O57" s="2"/>
      <c r="P57" s="2"/>
      <c r="Q57" s="2"/>
      <c r="R57" s="2"/>
      <c r="S57" s="2"/>
      <c r="T57" s="2"/>
      <c r="U57" s="122"/>
      <c r="V57" s="122"/>
      <c r="W57" s="122"/>
      <c r="X57" s="122"/>
      <c r="Y57" s="2"/>
      <c r="Z57" s="2"/>
      <c r="AA57" s="2"/>
      <c r="AB57" s="2"/>
      <c r="AC57" s="122"/>
      <c r="AD57" s="122"/>
      <c r="AE57" s="6"/>
      <c r="AF57" s="6"/>
    </row>
    <row r="58" spans="1:32" ht="32.25" customHeight="1" thickBot="1" x14ac:dyDescent="0.3">
      <c r="A58" s="24"/>
      <c r="B58" s="20" t="s">
        <v>129</v>
      </c>
      <c r="C58" s="21"/>
      <c r="D58" s="21"/>
      <c r="E58" s="21"/>
      <c r="F58" s="74"/>
      <c r="G58" s="74"/>
      <c r="H58" s="20" t="s">
        <v>130</v>
      </c>
      <c r="I58" s="44"/>
      <c r="J58" s="60"/>
      <c r="K58" s="2"/>
      <c r="L58" s="2"/>
      <c r="M58" s="2"/>
      <c r="N58" s="2"/>
      <c r="O58" s="2"/>
      <c r="P58" s="2"/>
      <c r="Q58" s="2"/>
      <c r="R58" s="2"/>
      <c r="S58" s="2"/>
      <c r="T58" s="2"/>
      <c r="U58" s="122"/>
      <c r="V58" s="122"/>
      <c r="W58" s="122"/>
      <c r="X58" s="122"/>
      <c r="Y58" s="2"/>
      <c r="Z58" s="2"/>
      <c r="AA58" s="2"/>
      <c r="AB58" s="2"/>
      <c r="AC58" s="122"/>
      <c r="AD58" s="122"/>
      <c r="AE58" s="6"/>
      <c r="AF58" s="6"/>
    </row>
    <row r="59" spans="1:32" ht="35.25" customHeight="1" thickBot="1" x14ac:dyDescent="0.3">
      <c r="A59" s="24"/>
      <c r="B59" s="25"/>
      <c r="C59" s="26" t="s">
        <v>124</v>
      </c>
      <c r="D59" s="35"/>
      <c r="E59" s="35"/>
      <c r="F59" s="45" t="s">
        <v>27</v>
      </c>
      <c r="G59" s="45"/>
      <c r="H59" s="26" t="s">
        <v>132</v>
      </c>
      <c r="I59" s="44" t="s">
        <v>133</v>
      </c>
      <c r="J59" s="60" t="s">
        <v>30</v>
      </c>
      <c r="K59" s="86"/>
      <c r="L59" s="86"/>
      <c r="M59" s="145"/>
      <c r="N59" s="2"/>
      <c r="O59" s="2"/>
      <c r="P59" s="2"/>
      <c r="Q59" s="84"/>
      <c r="R59" s="84"/>
      <c r="S59" s="95"/>
      <c r="T59" s="95"/>
      <c r="U59" s="122">
        <v>0</v>
      </c>
      <c r="V59" s="122">
        <v>0</v>
      </c>
      <c r="W59" s="126"/>
      <c r="X59" s="126"/>
      <c r="Y59" s="83"/>
      <c r="Z59" s="83"/>
      <c r="AA59" s="83"/>
      <c r="AB59" s="83"/>
      <c r="AC59" s="122">
        <v>0</v>
      </c>
      <c r="AD59" s="122">
        <v>0</v>
      </c>
      <c r="AE59" s="163"/>
      <c r="AF59" s="163"/>
    </row>
    <row r="60" spans="1:32" ht="48" customHeight="1" thickBot="1" x14ac:dyDescent="0.3">
      <c r="A60" s="24"/>
      <c r="B60" s="25"/>
      <c r="C60" s="26" t="s">
        <v>125</v>
      </c>
      <c r="D60" s="35"/>
      <c r="E60" s="35"/>
      <c r="F60" s="45" t="s">
        <v>27</v>
      </c>
      <c r="G60" s="45"/>
      <c r="H60" s="26" t="s">
        <v>136</v>
      </c>
      <c r="I60" s="44"/>
      <c r="J60" s="60" t="s">
        <v>30</v>
      </c>
      <c r="K60" s="86"/>
      <c r="L60" s="86"/>
      <c r="M60" s="145"/>
      <c r="N60" s="2"/>
      <c r="O60" s="2"/>
      <c r="P60" s="2"/>
      <c r="Q60" s="84"/>
      <c r="R60" s="84"/>
      <c r="S60" s="95"/>
      <c r="T60" s="95"/>
      <c r="U60" s="122">
        <v>0</v>
      </c>
      <c r="V60" s="122">
        <v>0</v>
      </c>
      <c r="W60" s="126"/>
      <c r="X60" s="126"/>
      <c r="Y60" s="83"/>
      <c r="Z60" s="83"/>
      <c r="AA60" s="83"/>
      <c r="AB60" s="83"/>
      <c r="AC60" s="122">
        <v>0</v>
      </c>
      <c r="AD60" s="122">
        <v>0</v>
      </c>
      <c r="AE60" s="163"/>
      <c r="AF60" s="163"/>
    </row>
    <row r="61" spans="1:32" ht="28.15" customHeight="1" thickBot="1" x14ac:dyDescent="0.3">
      <c r="A61" s="24"/>
      <c r="B61" s="25"/>
      <c r="C61" s="26" t="s">
        <v>126</v>
      </c>
      <c r="D61" s="35"/>
      <c r="E61" s="35"/>
      <c r="F61" s="45" t="s">
        <v>27</v>
      </c>
      <c r="G61" s="45"/>
      <c r="H61" s="26" t="s">
        <v>138</v>
      </c>
      <c r="I61" s="44"/>
      <c r="J61" s="60" t="s">
        <v>30</v>
      </c>
      <c r="K61" s="86"/>
      <c r="L61" s="86"/>
      <c r="M61" s="145"/>
      <c r="N61" s="2"/>
      <c r="O61" s="2"/>
      <c r="P61" s="2"/>
      <c r="Q61" s="84"/>
      <c r="R61" s="84"/>
      <c r="S61" s="95"/>
      <c r="T61" s="95"/>
      <c r="U61" s="122">
        <v>0</v>
      </c>
      <c r="V61" s="122">
        <v>0</v>
      </c>
      <c r="W61" s="126"/>
      <c r="X61" s="126"/>
      <c r="Y61" s="83"/>
      <c r="Z61" s="83"/>
      <c r="AA61" s="83"/>
      <c r="AB61" s="83"/>
      <c r="AC61" s="122">
        <v>0</v>
      </c>
      <c r="AD61" s="122">
        <v>0</v>
      </c>
      <c r="AE61" s="163"/>
      <c r="AF61" s="163"/>
    </row>
    <row r="62" spans="1:32" ht="28.15" customHeight="1" thickBot="1" x14ac:dyDescent="0.3">
      <c r="A62" s="24"/>
      <c r="B62" s="25"/>
      <c r="C62" s="26" t="s">
        <v>131</v>
      </c>
      <c r="D62" s="35"/>
      <c r="E62" s="35"/>
      <c r="F62" s="45" t="s">
        <v>27</v>
      </c>
      <c r="G62" s="45"/>
      <c r="H62" s="26" t="s">
        <v>140</v>
      </c>
      <c r="I62" s="44" t="s">
        <v>133</v>
      </c>
      <c r="J62" s="60" t="s">
        <v>30</v>
      </c>
      <c r="K62" s="86"/>
      <c r="L62" s="86"/>
      <c r="M62" s="145"/>
      <c r="N62" s="2"/>
      <c r="O62" s="2"/>
      <c r="P62" s="2"/>
      <c r="Q62" s="84"/>
      <c r="R62" s="84"/>
      <c r="S62" s="95"/>
      <c r="T62" s="95"/>
      <c r="U62" s="122">
        <v>0</v>
      </c>
      <c r="V62" s="122">
        <v>0</v>
      </c>
      <c r="W62" s="122">
        <v>0</v>
      </c>
      <c r="X62" s="122">
        <v>0</v>
      </c>
      <c r="Y62" s="83"/>
      <c r="Z62" s="83"/>
      <c r="AA62" s="83"/>
      <c r="AB62" s="83"/>
      <c r="AC62" s="122">
        <v>0</v>
      </c>
      <c r="AD62" s="122">
        <v>0</v>
      </c>
      <c r="AE62" s="163"/>
      <c r="AF62" s="163"/>
    </row>
    <row r="63" spans="1:32" ht="28.15" customHeight="1" thickBot="1" x14ac:dyDescent="0.3">
      <c r="A63" s="24"/>
      <c r="B63" s="25"/>
      <c r="C63" s="26"/>
      <c r="D63" s="24"/>
      <c r="E63" s="24"/>
      <c r="F63" s="45"/>
      <c r="G63" s="45"/>
      <c r="H63" s="26"/>
      <c r="I63" s="44"/>
      <c r="J63" s="60"/>
      <c r="K63" s="26"/>
      <c r="L63" s="26"/>
      <c r="M63" s="2"/>
      <c r="N63" s="2"/>
      <c r="O63" s="26"/>
      <c r="P63" s="26"/>
      <c r="Q63" s="84"/>
      <c r="R63" s="84"/>
      <c r="S63" s="95"/>
      <c r="T63" s="95"/>
      <c r="U63" s="116">
        <f>SUM(U59:U62)</f>
        <v>0</v>
      </c>
      <c r="V63" s="116">
        <f>SUM(V59:V62)</f>
        <v>0</v>
      </c>
      <c r="W63" s="116">
        <f>SUM(W59:W62)</f>
        <v>0</v>
      </c>
      <c r="X63" s="116">
        <f>SUM(X59:X62)</f>
        <v>0</v>
      </c>
      <c r="Y63" s="83"/>
      <c r="Z63" s="83"/>
      <c r="AA63" s="83"/>
      <c r="AB63" s="83"/>
      <c r="AC63" s="116">
        <f>SUM(AC59:AC62)</f>
        <v>0</v>
      </c>
      <c r="AD63" s="116">
        <f t="shared" ref="AD63:AF63" si="5">SUM(AD59:AD62)</f>
        <v>0</v>
      </c>
      <c r="AE63" s="116">
        <f t="shared" si="5"/>
        <v>0</v>
      </c>
      <c r="AF63" s="116">
        <f t="shared" si="5"/>
        <v>0</v>
      </c>
    </row>
    <row r="64" spans="1:32" ht="42" customHeight="1" thickBot="1" x14ac:dyDescent="0.3">
      <c r="A64" s="24"/>
      <c r="B64" s="20" t="s">
        <v>141</v>
      </c>
      <c r="C64" s="21"/>
      <c r="D64" s="21"/>
      <c r="E64" s="21"/>
      <c r="F64" s="74"/>
      <c r="G64" s="74"/>
      <c r="H64" s="20" t="s">
        <v>142</v>
      </c>
      <c r="J64" s="111"/>
      <c r="K64" s="2"/>
      <c r="L64" s="2"/>
      <c r="M64" s="2"/>
      <c r="N64" s="2"/>
      <c r="O64" s="2"/>
      <c r="P64" s="2"/>
      <c r="Q64" s="2"/>
      <c r="R64" s="2"/>
      <c r="S64" s="2"/>
      <c r="T64" s="2"/>
      <c r="U64" s="122"/>
      <c r="V64" s="122"/>
      <c r="W64" s="122"/>
      <c r="X64" s="122"/>
      <c r="Y64" s="2"/>
      <c r="Z64" s="2"/>
      <c r="AA64" s="2"/>
      <c r="AB64" s="2"/>
      <c r="AC64" s="122"/>
      <c r="AD64" s="122"/>
      <c r="AE64" s="6"/>
      <c r="AF64" s="6"/>
    </row>
    <row r="65" spans="1:32" ht="33.75" customHeight="1" thickBot="1" x14ac:dyDescent="0.3">
      <c r="A65" s="24"/>
      <c r="B65" s="25"/>
      <c r="C65" s="26" t="s">
        <v>135</v>
      </c>
      <c r="D65" s="35"/>
      <c r="E65" s="35"/>
      <c r="F65" s="45" t="s">
        <v>27</v>
      </c>
      <c r="G65" s="45"/>
      <c r="H65" s="26" t="s">
        <v>144</v>
      </c>
      <c r="I65" s="44" t="s">
        <v>145</v>
      </c>
      <c r="J65" s="60" t="s">
        <v>30</v>
      </c>
      <c r="K65" s="86"/>
      <c r="L65" s="86"/>
      <c r="M65" s="145"/>
      <c r="N65" s="2"/>
      <c r="O65" s="2"/>
      <c r="P65" s="2"/>
      <c r="Q65" s="86"/>
      <c r="R65" s="86"/>
      <c r="S65" s="95"/>
      <c r="T65" s="95"/>
      <c r="U65" s="122">
        <v>0</v>
      </c>
      <c r="V65" s="122">
        <v>0</v>
      </c>
      <c r="W65" s="126"/>
      <c r="X65" s="126"/>
      <c r="Y65" s="83"/>
      <c r="Z65" s="83"/>
      <c r="AA65" s="83"/>
      <c r="AB65" s="83"/>
      <c r="AC65" s="122">
        <v>0</v>
      </c>
      <c r="AD65" s="122">
        <v>0</v>
      </c>
      <c r="AE65" s="6"/>
      <c r="AF65" s="6"/>
    </row>
    <row r="66" spans="1:32" ht="48.75" customHeight="1" thickBot="1" x14ac:dyDescent="0.3">
      <c r="A66" s="24"/>
      <c r="B66" s="25"/>
      <c r="C66" s="26" t="s">
        <v>137</v>
      </c>
      <c r="D66" s="35"/>
      <c r="E66" s="35"/>
      <c r="F66" s="45" t="s">
        <v>27</v>
      </c>
      <c r="G66" s="45"/>
      <c r="H66" s="26" t="s">
        <v>147</v>
      </c>
      <c r="I66" s="44" t="s">
        <v>403</v>
      </c>
      <c r="J66" s="60" t="s">
        <v>30</v>
      </c>
      <c r="K66" s="86"/>
      <c r="L66" s="86"/>
      <c r="M66" s="145"/>
      <c r="N66" s="2"/>
      <c r="O66" s="2"/>
      <c r="P66" s="2"/>
      <c r="Q66" s="86"/>
      <c r="R66" s="86"/>
      <c r="S66" s="95"/>
      <c r="T66" s="95"/>
      <c r="U66" s="122">
        <v>0</v>
      </c>
      <c r="V66" s="122">
        <v>0</v>
      </c>
      <c r="W66" s="126"/>
      <c r="X66" s="126"/>
      <c r="Y66" s="83"/>
      <c r="Z66" s="83"/>
      <c r="AA66" s="83"/>
      <c r="AB66" s="83"/>
      <c r="AC66" s="122">
        <v>0</v>
      </c>
      <c r="AD66" s="122">
        <v>0</v>
      </c>
      <c r="AE66" s="6"/>
      <c r="AF66" s="6"/>
    </row>
    <row r="67" spans="1:32" ht="28.15" customHeight="1" thickBot="1" x14ac:dyDescent="0.3">
      <c r="A67" s="24"/>
      <c r="B67" s="25"/>
      <c r="C67" s="26" t="s">
        <v>139</v>
      </c>
      <c r="D67" s="35"/>
      <c r="E67" s="35"/>
      <c r="F67" s="45" t="s">
        <v>27</v>
      </c>
      <c r="G67" s="45"/>
      <c r="H67" s="26" t="s">
        <v>399</v>
      </c>
      <c r="I67" s="44" t="s">
        <v>403</v>
      </c>
      <c r="J67" s="60" t="s">
        <v>30</v>
      </c>
      <c r="K67" s="86"/>
      <c r="L67" s="86"/>
      <c r="M67" s="145"/>
      <c r="N67" s="2"/>
      <c r="O67" s="2"/>
      <c r="P67" s="2"/>
      <c r="Q67" s="86"/>
      <c r="R67" s="86"/>
      <c r="S67" s="95"/>
      <c r="T67" s="95"/>
      <c r="U67" s="118">
        <v>0</v>
      </c>
      <c r="V67" s="118">
        <v>0</v>
      </c>
      <c r="W67" s="126"/>
      <c r="X67" s="126"/>
      <c r="Y67" s="83"/>
      <c r="Z67" s="83"/>
      <c r="AA67" s="83"/>
      <c r="AB67" s="83"/>
      <c r="AC67" s="118">
        <v>0</v>
      </c>
      <c r="AD67" s="118">
        <v>0</v>
      </c>
      <c r="AE67" s="6"/>
      <c r="AF67" s="6"/>
    </row>
    <row r="68" spans="1:32" ht="28.15" customHeight="1" thickBot="1" x14ac:dyDescent="0.3">
      <c r="A68" s="24"/>
      <c r="B68" s="25"/>
      <c r="C68" s="26" t="s">
        <v>143</v>
      </c>
      <c r="D68" s="35"/>
      <c r="E68" s="35"/>
      <c r="F68" s="45" t="s">
        <v>27</v>
      </c>
      <c r="G68" s="45"/>
      <c r="H68" s="26" t="s">
        <v>400</v>
      </c>
      <c r="I68" s="44" t="s">
        <v>145</v>
      </c>
      <c r="J68" s="60" t="s">
        <v>30</v>
      </c>
      <c r="K68" s="86"/>
      <c r="L68" s="86"/>
      <c r="M68" s="145"/>
      <c r="N68" s="2"/>
      <c r="O68" s="2"/>
      <c r="P68" s="2"/>
      <c r="Q68" s="86"/>
      <c r="R68" s="86"/>
      <c r="S68" s="95"/>
      <c r="T68" s="95"/>
      <c r="U68" s="122">
        <v>0</v>
      </c>
      <c r="V68" s="122">
        <v>0</v>
      </c>
      <c r="W68" s="122">
        <v>0</v>
      </c>
      <c r="X68" s="122">
        <v>0</v>
      </c>
      <c r="Y68" s="83"/>
      <c r="Z68" s="83"/>
      <c r="AA68" s="83"/>
      <c r="AB68" s="83"/>
      <c r="AC68" s="122">
        <v>0</v>
      </c>
      <c r="AD68" s="122">
        <v>0</v>
      </c>
      <c r="AE68" s="6"/>
      <c r="AF68" s="6"/>
    </row>
    <row r="69" spans="1:32" ht="28.15" customHeight="1" thickBot="1" x14ac:dyDescent="0.3">
      <c r="A69" s="24"/>
      <c r="B69" s="25"/>
      <c r="C69" s="26"/>
      <c r="D69" s="26"/>
      <c r="E69" s="26"/>
      <c r="F69" s="45"/>
      <c r="G69" s="45"/>
      <c r="H69" s="26"/>
      <c r="I69" s="44"/>
      <c r="J69" s="60"/>
      <c r="K69" s="60"/>
      <c r="L69" s="2"/>
      <c r="M69" s="2"/>
      <c r="N69" s="2"/>
      <c r="O69" s="2"/>
      <c r="P69" s="2"/>
      <c r="Q69" s="86"/>
      <c r="R69" s="86"/>
      <c r="S69" s="95"/>
      <c r="T69" s="95"/>
      <c r="U69" s="116">
        <f>SUM(U65:U68)</f>
        <v>0</v>
      </c>
      <c r="V69" s="116">
        <f>SUM(V65:V68)</f>
        <v>0</v>
      </c>
      <c r="W69" s="116">
        <f>SUM(W65:W68)</f>
        <v>0</v>
      </c>
      <c r="X69" s="116">
        <f>SUM(X65:X68)</f>
        <v>0</v>
      </c>
      <c r="Y69" s="83"/>
      <c r="Z69" s="83"/>
      <c r="AA69" s="83"/>
      <c r="AB69" s="83"/>
      <c r="AC69" s="116">
        <f>SUM(AC65:AC68)</f>
        <v>0</v>
      </c>
      <c r="AD69" s="116">
        <f>SUM(AD65:AD68)</f>
        <v>0</v>
      </c>
      <c r="AE69" s="116">
        <f t="shared" ref="AE69:AF69" si="6">SUM(AE65:AE68)</f>
        <v>0</v>
      </c>
      <c r="AF69" s="116">
        <f t="shared" si="6"/>
        <v>0</v>
      </c>
    </row>
    <row r="70" spans="1:32" ht="28.15" customHeight="1" thickBot="1" x14ac:dyDescent="0.3">
      <c r="A70" s="24"/>
      <c r="B70" s="25"/>
      <c r="C70" s="26"/>
      <c r="D70" s="26"/>
      <c r="E70" s="26"/>
      <c r="F70" s="45"/>
      <c r="G70" s="45"/>
      <c r="H70" s="26"/>
      <c r="I70" s="44"/>
      <c r="J70" s="60"/>
      <c r="K70" s="60"/>
      <c r="L70" s="2"/>
      <c r="M70" s="2"/>
      <c r="N70" s="2"/>
      <c r="O70" s="2"/>
      <c r="P70" s="2"/>
      <c r="Q70" s="86"/>
      <c r="R70" s="86"/>
      <c r="S70" s="86"/>
      <c r="T70" s="86"/>
      <c r="U70" s="117">
        <f>U63+U69</f>
        <v>0</v>
      </c>
      <c r="V70" s="117">
        <f>V63+V69</f>
        <v>0</v>
      </c>
      <c r="W70" s="117">
        <f>W63+W69</f>
        <v>0</v>
      </c>
      <c r="X70" s="117">
        <f>X63+X69</f>
        <v>0</v>
      </c>
      <c r="Y70" s="83"/>
      <c r="Z70" s="83"/>
      <c r="AA70" s="83"/>
      <c r="AB70" s="83"/>
      <c r="AC70" s="117">
        <f>AC63+AC69</f>
        <v>0</v>
      </c>
      <c r="AD70" s="117">
        <f>AD63+AD69</f>
        <v>0</v>
      </c>
      <c r="AE70" s="117">
        <f t="shared" ref="AE70:AF70" si="7">AE63+AE69</f>
        <v>0</v>
      </c>
      <c r="AF70" s="117">
        <f t="shared" si="7"/>
        <v>0</v>
      </c>
    </row>
    <row r="71" spans="1:32" ht="36" customHeight="1" thickBot="1" x14ac:dyDescent="0.3">
      <c r="A71" s="68" t="s">
        <v>151</v>
      </c>
      <c r="B71" s="49"/>
      <c r="C71" s="58"/>
      <c r="D71" s="58"/>
      <c r="E71" s="58"/>
      <c r="F71" s="73"/>
      <c r="G71" s="73"/>
      <c r="H71" s="23" t="s">
        <v>152</v>
      </c>
      <c r="I71" s="44"/>
      <c r="J71" s="60"/>
      <c r="K71" s="44"/>
      <c r="L71" s="2"/>
      <c r="M71" s="2"/>
      <c r="N71" s="2"/>
      <c r="O71" s="2"/>
      <c r="P71" s="2"/>
      <c r="Q71" s="44"/>
      <c r="R71" s="44"/>
      <c r="S71" s="27"/>
      <c r="T71" s="27"/>
      <c r="U71" s="122"/>
      <c r="V71" s="122"/>
      <c r="W71" s="122"/>
      <c r="X71" s="122"/>
      <c r="Y71" s="44"/>
      <c r="Z71" s="44"/>
      <c r="AA71" s="44"/>
      <c r="AB71" s="44"/>
      <c r="AC71" s="122"/>
      <c r="AD71" s="122"/>
      <c r="AE71" s="6"/>
      <c r="AF71" s="6"/>
    </row>
    <row r="72" spans="1:32" ht="36" customHeight="1" thickBot="1" x14ac:dyDescent="0.3">
      <c r="A72" s="24"/>
      <c r="B72" s="20" t="s">
        <v>153</v>
      </c>
      <c r="C72" s="21"/>
      <c r="D72" s="21"/>
      <c r="E72" s="21"/>
      <c r="F72" s="74"/>
      <c r="G72" s="74"/>
      <c r="H72" s="20" t="s">
        <v>154</v>
      </c>
      <c r="I72" s="44"/>
      <c r="J72" s="111"/>
      <c r="K72" s="44"/>
      <c r="L72" s="2"/>
      <c r="M72" s="2"/>
      <c r="N72" s="2"/>
      <c r="O72" s="2"/>
      <c r="P72" s="2"/>
      <c r="Q72" s="44"/>
      <c r="R72" s="44"/>
      <c r="S72" s="27"/>
      <c r="T72" s="27"/>
      <c r="U72" s="122"/>
      <c r="V72" s="122"/>
      <c r="W72" s="122"/>
      <c r="X72" s="122"/>
      <c r="Y72" s="44"/>
      <c r="Z72" s="44"/>
      <c r="AA72" s="44"/>
      <c r="AB72" s="44"/>
      <c r="AC72" s="122"/>
      <c r="AD72" s="122"/>
      <c r="AE72" s="6"/>
      <c r="AF72" s="6"/>
    </row>
    <row r="73" spans="1:32" ht="28.15" customHeight="1" thickBot="1" x14ac:dyDescent="0.3">
      <c r="A73" s="24"/>
      <c r="B73" s="25"/>
      <c r="C73" s="26" t="s">
        <v>146</v>
      </c>
      <c r="D73" s="35"/>
      <c r="E73" s="45" t="s">
        <v>27</v>
      </c>
      <c r="F73" s="45"/>
      <c r="G73" s="45"/>
      <c r="H73" s="26" t="s">
        <v>404</v>
      </c>
      <c r="I73" s="44"/>
      <c r="J73" s="60" t="s">
        <v>52</v>
      </c>
      <c r="K73" s="86"/>
      <c r="L73" s="145"/>
      <c r="M73" s="86"/>
      <c r="N73" s="2"/>
      <c r="O73" s="2"/>
      <c r="P73" s="2"/>
      <c r="Q73" s="86"/>
      <c r="R73" s="86"/>
      <c r="S73" s="40">
        <v>0</v>
      </c>
      <c r="T73" s="40">
        <v>0</v>
      </c>
      <c r="U73" s="126"/>
      <c r="V73" s="126"/>
      <c r="W73" s="126"/>
      <c r="X73" s="126"/>
      <c r="Y73" s="83"/>
      <c r="Z73" s="83"/>
      <c r="AA73" s="83"/>
      <c r="AB73" s="83"/>
      <c r="AC73" s="83"/>
      <c r="AD73" s="83"/>
      <c r="AE73" s="83"/>
      <c r="AF73" s="83"/>
    </row>
    <row r="74" spans="1:32" ht="35.25" customHeight="1" thickBot="1" x14ac:dyDescent="0.3">
      <c r="A74" s="24"/>
      <c r="B74" s="25"/>
      <c r="C74" s="26" t="s">
        <v>149</v>
      </c>
      <c r="D74" s="35"/>
      <c r="E74" s="45" t="s">
        <v>27</v>
      </c>
      <c r="F74" s="45"/>
      <c r="G74" s="45"/>
      <c r="H74" s="26" t="s">
        <v>405</v>
      </c>
      <c r="I74" s="44" t="s">
        <v>148</v>
      </c>
      <c r="J74" s="60" t="s">
        <v>52</v>
      </c>
      <c r="K74" s="86"/>
      <c r="L74" s="145"/>
      <c r="M74" s="86"/>
      <c r="N74" s="2"/>
      <c r="O74" s="2"/>
      <c r="P74" s="2"/>
      <c r="Q74" s="86"/>
      <c r="R74" s="86"/>
      <c r="S74" s="40">
        <v>0</v>
      </c>
      <c r="T74" s="40">
        <v>0</v>
      </c>
      <c r="U74" s="126"/>
      <c r="V74" s="126"/>
      <c r="W74" s="126"/>
      <c r="X74" s="126"/>
      <c r="Y74" s="83"/>
      <c r="Z74" s="83"/>
      <c r="AA74" s="83"/>
      <c r="AB74" s="83"/>
      <c r="AC74" s="83"/>
      <c r="AD74" s="83"/>
      <c r="AE74" s="83"/>
      <c r="AF74" s="83"/>
    </row>
    <row r="75" spans="1:32" ht="28.15" customHeight="1" thickBot="1" x14ac:dyDescent="0.3">
      <c r="A75" s="24"/>
      <c r="B75" s="25"/>
      <c r="C75" s="26"/>
      <c r="D75" s="35"/>
      <c r="E75" s="26"/>
      <c r="F75" s="45"/>
      <c r="G75" s="45"/>
      <c r="H75" s="26"/>
      <c r="I75" s="45"/>
      <c r="J75" s="45"/>
      <c r="K75" s="45"/>
      <c r="L75" s="2"/>
      <c r="M75" s="2"/>
      <c r="N75" s="2"/>
      <c r="O75" s="2"/>
      <c r="P75" s="2"/>
      <c r="Q75" s="86"/>
      <c r="R75" s="86"/>
      <c r="S75" s="113">
        <f>SUM(S73:S74)</f>
        <v>0</v>
      </c>
      <c r="T75" s="113">
        <f>SUM(T73:T74)</f>
        <v>0</v>
      </c>
      <c r="U75" s="126"/>
      <c r="V75" s="126"/>
      <c r="W75" s="126"/>
      <c r="X75" s="126"/>
      <c r="Y75" s="83"/>
      <c r="Z75" s="83"/>
      <c r="AA75" s="83"/>
      <c r="AB75" s="83"/>
      <c r="AC75" s="83"/>
      <c r="AD75" s="83"/>
      <c r="AE75" s="83"/>
      <c r="AF75" s="83"/>
    </row>
    <row r="76" spans="1:32" ht="46.15" customHeight="1" thickBot="1" x14ac:dyDescent="0.3">
      <c r="A76" s="24"/>
      <c r="B76" s="20" t="s">
        <v>157</v>
      </c>
      <c r="C76" s="21"/>
      <c r="D76" s="21"/>
      <c r="E76" s="21"/>
      <c r="F76" s="74"/>
      <c r="G76" s="74"/>
      <c r="H76" s="20" t="s">
        <v>407</v>
      </c>
      <c r="I76" s="45"/>
      <c r="J76" s="45"/>
      <c r="K76" s="4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123"/>
      <c r="AD76" s="123"/>
      <c r="AE76" s="6"/>
      <c r="AF76" s="6"/>
    </row>
    <row r="77" spans="1:32" ht="33" customHeight="1" thickBot="1" x14ac:dyDescent="0.3">
      <c r="A77" s="24"/>
      <c r="B77" s="25"/>
      <c r="C77" s="26" t="s">
        <v>150</v>
      </c>
      <c r="D77" s="35"/>
      <c r="E77" s="45" t="s">
        <v>27</v>
      </c>
      <c r="G77" s="45"/>
      <c r="H77" s="26" t="s">
        <v>408</v>
      </c>
      <c r="I77" s="44" t="s">
        <v>403</v>
      </c>
      <c r="J77" s="111" t="s">
        <v>410</v>
      </c>
      <c r="K77" s="86"/>
      <c r="L77" s="145"/>
      <c r="M77" s="86"/>
      <c r="N77" s="2"/>
      <c r="O77" s="2"/>
      <c r="P77" s="2"/>
      <c r="Q77" s="86"/>
      <c r="R77" s="86"/>
      <c r="S77" s="40">
        <v>0</v>
      </c>
      <c r="T77" s="40">
        <v>0</v>
      </c>
      <c r="U77" s="126"/>
      <c r="V77" s="126"/>
      <c r="W77" s="126"/>
      <c r="X77" s="126"/>
      <c r="Y77" s="83"/>
      <c r="Z77" s="83"/>
      <c r="AA77" s="83"/>
      <c r="AB77" s="83"/>
      <c r="AC77" s="126"/>
      <c r="AD77" s="126"/>
      <c r="AE77" s="126"/>
      <c r="AF77" s="126"/>
    </row>
    <row r="78" spans="1:32" ht="41.25" customHeight="1" thickBot="1" x14ac:dyDescent="0.3">
      <c r="A78" s="24"/>
      <c r="B78" s="25"/>
      <c r="C78" s="26" t="s">
        <v>155</v>
      </c>
      <c r="D78" s="35"/>
      <c r="E78" s="45" t="s">
        <v>27</v>
      </c>
      <c r="F78" s="45"/>
      <c r="G78" s="45"/>
      <c r="H78" s="26" t="s">
        <v>409</v>
      </c>
      <c r="I78" s="44" t="s">
        <v>406</v>
      </c>
      <c r="J78" s="111" t="s">
        <v>410</v>
      </c>
      <c r="K78" s="86"/>
      <c r="L78" s="145"/>
      <c r="M78" s="86"/>
      <c r="N78" s="2"/>
      <c r="O78" s="2" t="s">
        <v>160</v>
      </c>
      <c r="P78" s="153"/>
      <c r="Q78" s="86"/>
      <c r="R78" s="86"/>
      <c r="S78" s="40">
        <v>750</v>
      </c>
      <c r="T78" s="40">
        <v>0</v>
      </c>
      <c r="U78" s="126"/>
      <c r="V78" s="126"/>
      <c r="W78" s="126"/>
      <c r="X78" s="126"/>
      <c r="Y78" s="83"/>
      <c r="Z78" s="83"/>
      <c r="AA78" s="83"/>
      <c r="AB78" s="83"/>
      <c r="AC78" s="126"/>
      <c r="AD78" s="126"/>
      <c r="AE78" s="126"/>
      <c r="AF78" s="126"/>
    </row>
    <row r="79" spans="1:32" ht="37.15" customHeight="1" thickBot="1" x14ac:dyDescent="0.3">
      <c r="A79" s="24"/>
      <c r="B79" s="25"/>
      <c r="C79" s="26"/>
      <c r="D79" s="35"/>
      <c r="E79" s="26"/>
      <c r="F79" s="45"/>
      <c r="G79" s="45"/>
      <c r="H79" s="26"/>
      <c r="I79" s="44"/>
      <c r="J79" s="60"/>
      <c r="K79" s="44"/>
      <c r="L79" s="2"/>
      <c r="M79" s="2"/>
      <c r="N79" s="2"/>
      <c r="O79" s="2"/>
      <c r="P79" s="2"/>
      <c r="Q79" s="86"/>
      <c r="R79" s="86"/>
      <c r="S79" s="113">
        <f>SUM(S77:S78)</f>
        <v>750</v>
      </c>
      <c r="T79" s="113">
        <f>SUM(T77:T78)</f>
        <v>0</v>
      </c>
      <c r="U79" s="126"/>
      <c r="V79" s="126"/>
      <c r="W79" s="126"/>
      <c r="X79" s="126"/>
      <c r="Y79" s="83"/>
      <c r="Z79" s="83"/>
      <c r="AA79" s="83"/>
      <c r="AB79" s="83"/>
      <c r="AC79" s="126"/>
      <c r="AD79" s="126"/>
      <c r="AE79" s="126"/>
      <c r="AF79" s="126"/>
    </row>
    <row r="80" spans="1:32" ht="41.45" customHeight="1" thickBot="1" x14ac:dyDescent="0.3">
      <c r="A80" s="24"/>
      <c r="B80" s="25"/>
      <c r="C80" s="26"/>
      <c r="D80" s="35"/>
      <c r="E80" s="26"/>
      <c r="F80" s="45"/>
      <c r="G80" s="45"/>
      <c r="H80" s="26"/>
      <c r="I80" s="44"/>
      <c r="J80" s="60"/>
      <c r="K80" s="44"/>
      <c r="L80" s="2"/>
      <c r="M80" s="2"/>
      <c r="N80" s="2"/>
      <c r="O80" s="2"/>
      <c r="P80" s="2"/>
      <c r="Q80" s="86"/>
      <c r="R80" s="86"/>
      <c r="S80" s="114">
        <f>S75+S79</f>
        <v>750</v>
      </c>
      <c r="T80" s="114">
        <f>T75+T79</f>
        <v>0</v>
      </c>
      <c r="U80" s="126"/>
      <c r="V80" s="126"/>
      <c r="W80" s="126"/>
      <c r="X80" s="126"/>
      <c r="Y80" s="83"/>
      <c r="Z80" s="83"/>
      <c r="AA80" s="83"/>
      <c r="AB80" s="83"/>
      <c r="AC80" s="126"/>
      <c r="AD80" s="126"/>
      <c r="AE80" s="126"/>
      <c r="AF80" s="126"/>
    </row>
    <row r="81" spans="1:32" ht="36.75" customHeight="1" thickBot="1" x14ac:dyDescent="0.3">
      <c r="A81" s="68" t="s">
        <v>161</v>
      </c>
      <c r="B81" s="49"/>
      <c r="C81" s="58"/>
      <c r="D81" s="58"/>
      <c r="E81" s="58"/>
      <c r="F81" s="73"/>
      <c r="G81" s="73"/>
      <c r="H81" s="23" t="s">
        <v>162</v>
      </c>
      <c r="I81" s="44"/>
      <c r="J81" s="60"/>
      <c r="K81" s="60"/>
      <c r="L81" s="2"/>
      <c r="M81" s="2"/>
      <c r="N81" s="2"/>
      <c r="O81" s="2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122"/>
      <c r="AE81" s="6"/>
      <c r="AF81" s="6"/>
    </row>
    <row r="82" spans="1:32" ht="38.25" customHeight="1" thickBot="1" x14ac:dyDescent="0.3">
      <c r="A82" s="24"/>
      <c r="B82" s="20" t="s">
        <v>163</v>
      </c>
      <c r="C82" s="21"/>
      <c r="D82" s="21"/>
      <c r="E82" s="21"/>
      <c r="F82" s="74"/>
      <c r="G82" s="74"/>
      <c r="H82" s="20" t="s">
        <v>411</v>
      </c>
      <c r="I82" s="44"/>
      <c r="J82" s="60"/>
      <c r="K82" s="60"/>
      <c r="L82" s="2"/>
      <c r="M82" s="2"/>
      <c r="N82" s="2"/>
      <c r="O82" s="2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122"/>
      <c r="AE82" s="6"/>
      <c r="AF82" s="6"/>
    </row>
    <row r="83" spans="1:32" ht="33.75" customHeight="1" thickBot="1" x14ac:dyDescent="0.3">
      <c r="A83" s="24"/>
      <c r="B83" s="25"/>
      <c r="C83" s="26" t="s">
        <v>156</v>
      </c>
      <c r="D83" s="35"/>
      <c r="E83" s="26" t="s">
        <v>27</v>
      </c>
      <c r="F83" s="45"/>
      <c r="G83" s="45"/>
      <c r="H83" s="26" t="s">
        <v>412</v>
      </c>
      <c r="I83" s="44" t="s">
        <v>415</v>
      </c>
      <c r="J83" s="60" t="s">
        <v>417</v>
      </c>
      <c r="K83" s="86"/>
      <c r="L83" s="145"/>
      <c r="M83" s="145"/>
      <c r="N83" s="2"/>
      <c r="O83" s="2" t="s">
        <v>165</v>
      </c>
      <c r="P83" s="153"/>
      <c r="Q83" s="86"/>
      <c r="R83" s="86"/>
      <c r="S83" s="40">
        <v>950</v>
      </c>
      <c r="T83" s="40">
        <v>0</v>
      </c>
      <c r="U83" s="122">
        <v>1000</v>
      </c>
      <c r="V83" s="122">
        <v>0</v>
      </c>
      <c r="W83" s="122">
        <v>750</v>
      </c>
      <c r="X83" s="122">
        <v>0</v>
      </c>
      <c r="Y83" s="83"/>
      <c r="Z83" s="83"/>
      <c r="AA83" s="83"/>
      <c r="AB83" s="83"/>
      <c r="AC83" s="40">
        <v>1073.02</v>
      </c>
      <c r="AD83" s="122">
        <v>0</v>
      </c>
      <c r="AE83" s="122">
        <v>0</v>
      </c>
      <c r="AF83" s="122">
        <v>0</v>
      </c>
    </row>
    <row r="84" spans="1:32" ht="28.15" customHeight="1" thickBot="1" x14ac:dyDescent="0.3">
      <c r="A84" s="24"/>
      <c r="B84" s="25"/>
      <c r="C84" s="26" t="s">
        <v>158</v>
      </c>
      <c r="D84" s="35"/>
      <c r="E84" s="26" t="s">
        <v>27</v>
      </c>
      <c r="F84" s="45"/>
      <c r="G84" s="45"/>
      <c r="H84" s="26" t="s">
        <v>413</v>
      </c>
      <c r="I84" s="44" t="s">
        <v>415</v>
      </c>
      <c r="J84" s="60" t="s">
        <v>417</v>
      </c>
      <c r="K84" s="87"/>
      <c r="L84" s="155"/>
      <c r="M84" s="144"/>
      <c r="N84" s="2"/>
      <c r="O84" s="2"/>
      <c r="P84" s="2"/>
      <c r="Q84" s="87"/>
      <c r="R84" s="87"/>
      <c r="S84" s="40">
        <v>0</v>
      </c>
      <c r="T84" s="40">
        <v>0</v>
      </c>
      <c r="U84" s="122">
        <v>0</v>
      </c>
      <c r="V84" s="122">
        <v>0</v>
      </c>
      <c r="W84" s="122">
        <v>0</v>
      </c>
      <c r="X84" s="122">
        <v>0</v>
      </c>
      <c r="Y84" s="83"/>
      <c r="Z84" s="83"/>
      <c r="AA84" s="83"/>
      <c r="AB84" s="83"/>
      <c r="AC84" s="122">
        <v>0</v>
      </c>
      <c r="AD84" s="122">
        <v>0</v>
      </c>
      <c r="AE84" s="122">
        <v>0</v>
      </c>
      <c r="AF84" s="122">
        <v>0</v>
      </c>
    </row>
    <row r="85" spans="1:32" ht="28.15" customHeight="1" thickBot="1" x14ac:dyDescent="0.3">
      <c r="A85" s="24"/>
      <c r="B85" s="25"/>
      <c r="C85" s="26" t="s">
        <v>159</v>
      </c>
      <c r="D85" s="35"/>
      <c r="E85" s="26"/>
      <c r="F85" s="174" t="s">
        <v>427</v>
      </c>
      <c r="G85" s="175"/>
      <c r="H85" s="26" t="s">
        <v>414</v>
      </c>
      <c r="I85" s="44" t="s">
        <v>416</v>
      </c>
      <c r="J85" s="60" t="s">
        <v>417</v>
      </c>
      <c r="K85" s="86"/>
      <c r="L85" s="86"/>
      <c r="M85" s="144"/>
      <c r="N85" s="2"/>
      <c r="O85" s="2"/>
      <c r="P85" s="2"/>
      <c r="Q85" s="86"/>
      <c r="R85" s="86"/>
      <c r="S85" s="40">
        <v>0</v>
      </c>
      <c r="T85" s="40">
        <v>0</v>
      </c>
      <c r="U85" s="122">
        <v>0</v>
      </c>
      <c r="V85" s="122">
        <v>0</v>
      </c>
      <c r="W85" s="122">
        <v>0</v>
      </c>
      <c r="X85" s="122">
        <v>0</v>
      </c>
      <c r="Y85" s="83"/>
      <c r="Z85" s="83"/>
      <c r="AA85" s="83"/>
      <c r="AB85" s="83"/>
      <c r="AC85" s="122">
        <v>0</v>
      </c>
      <c r="AD85" s="122">
        <v>0</v>
      </c>
      <c r="AE85" s="122">
        <v>0</v>
      </c>
      <c r="AF85" s="122">
        <v>0</v>
      </c>
    </row>
    <row r="86" spans="1:32" s="153" customFormat="1" ht="28.15" customHeight="1" thickBot="1" x14ac:dyDescent="0.3">
      <c r="A86" s="24"/>
      <c r="B86" s="25"/>
      <c r="C86" s="26"/>
      <c r="D86" s="35"/>
      <c r="E86" s="26"/>
      <c r="F86" s="26"/>
      <c r="G86" s="26"/>
      <c r="H86" s="26"/>
      <c r="I86" s="44"/>
      <c r="J86" s="60"/>
      <c r="K86" s="44"/>
      <c r="L86" s="44"/>
      <c r="M86" s="44"/>
      <c r="N86" s="2"/>
      <c r="O86" s="2"/>
      <c r="P86" s="2"/>
      <c r="Q86" s="86"/>
      <c r="R86" s="86"/>
      <c r="S86" s="116">
        <f>SUM(S83:S85)</f>
        <v>950</v>
      </c>
      <c r="T86" s="116">
        <f t="shared" ref="T86:X86" si="8">SUM(T83:T85)</f>
        <v>0</v>
      </c>
      <c r="U86" s="116">
        <f t="shared" si="8"/>
        <v>1000</v>
      </c>
      <c r="V86" s="116">
        <f t="shared" si="8"/>
        <v>0</v>
      </c>
      <c r="W86" s="116">
        <f t="shared" si="8"/>
        <v>750</v>
      </c>
      <c r="X86" s="116">
        <f t="shared" si="8"/>
        <v>0</v>
      </c>
      <c r="Y86" s="83"/>
      <c r="Z86" s="83"/>
      <c r="AA86" s="83"/>
      <c r="AB86" s="83"/>
      <c r="AC86" s="116">
        <f>SUM(AC83:AC85)</f>
        <v>1073.02</v>
      </c>
      <c r="AD86" s="116">
        <f t="shared" ref="AD86:AF86" si="9">SUM(AD83:AD85)</f>
        <v>0</v>
      </c>
      <c r="AE86" s="116">
        <f t="shared" si="9"/>
        <v>0</v>
      </c>
      <c r="AF86" s="116">
        <f t="shared" si="9"/>
        <v>0</v>
      </c>
    </row>
    <row r="87" spans="1:32" ht="28.15" customHeight="1" thickBot="1" x14ac:dyDescent="0.3">
      <c r="A87" s="24"/>
      <c r="B87" s="25"/>
      <c r="C87" s="26"/>
      <c r="D87" s="35"/>
      <c r="E87" s="26"/>
      <c r="F87" s="45"/>
      <c r="G87" s="45"/>
      <c r="H87" s="26"/>
      <c r="I87" s="44"/>
      <c r="J87" s="60"/>
      <c r="K87" s="44"/>
      <c r="L87" s="2"/>
      <c r="M87" s="2"/>
      <c r="N87" s="2"/>
      <c r="O87" s="2"/>
      <c r="P87" s="2"/>
      <c r="Q87" s="86"/>
      <c r="R87" s="86"/>
      <c r="S87" s="96">
        <f>S86</f>
        <v>950</v>
      </c>
      <c r="T87" s="96">
        <f t="shared" ref="T87:X87" si="10">T86</f>
        <v>0</v>
      </c>
      <c r="U87" s="96">
        <f t="shared" si="10"/>
        <v>1000</v>
      </c>
      <c r="V87" s="96">
        <f t="shared" si="10"/>
        <v>0</v>
      </c>
      <c r="W87" s="96">
        <f t="shared" si="10"/>
        <v>750</v>
      </c>
      <c r="X87" s="96">
        <f t="shared" si="10"/>
        <v>0</v>
      </c>
      <c r="Y87" s="83"/>
      <c r="Z87" s="83"/>
      <c r="AA87" s="83"/>
      <c r="AB87" s="83"/>
      <c r="AC87" s="117">
        <f>AC86</f>
        <v>1073.02</v>
      </c>
      <c r="AD87" s="117">
        <f t="shared" ref="AD87:AF87" si="11">AD86</f>
        <v>0</v>
      </c>
      <c r="AE87" s="117">
        <f t="shared" si="11"/>
        <v>0</v>
      </c>
      <c r="AF87" s="117">
        <f t="shared" si="11"/>
        <v>0</v>
      </c>
    </row>
    <row r="88" spans="1:32" ht="33.75" customHeight="1" thickBot="1" x14ac:dyDescent="0.3">
      <c r="A88" s="68" t="s">
        <v>168</v>
      </c>
      <c r="B88" s="49"/>
      <c r="C88" s="58"/>
      <c r="D88" s="58"/>
      <c r="E88" s="58"/>
      <c r="F88" s="73"/>
      <c r="G88" s="73"/>
      <c r="H88" s="23" t="s">
        <v>169</v>
      </c>
      <c r="I88" s="44"/>
      <c r="J88" s="60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122"/>
      <c r="AE88" s="6"/>
      <c r="AF88" s="6"/>
    </row>
    <row r="89" spans="1:32" ht="28.15" customHeight="1" thickBot="1" x14ac:dyDescent="0.3">
      <c r="A89" s="24"/>
      <c r="B89" s="20" t="s">
        <v>170</v>
      </c>
      <c r="C89" s="21"/>
      <c r="D89" s="21"/>
      <c r="E89" s="21"/>
      <c r="F89" s="74"/>
      <c r="G89" s="74"/>
      <c r="H89" s="20" t="s">
        <v>171</v>
      </c>
      <c r="I89" s="44"/>
      <c r="J89" s="60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122"/>
      <c r="AE89" s="6"/>
      <c r="AF89" s="6"/>
    </row>
    <row r="90" spans="1:32" ht="49.15" customHeight="1" thickBot="1" x14ac:dyDescent="0.3">
      <c r="A90" s="24"/>
      <c r="B90" s="24"/>
      <c r="C90" s="26" t="s">
        <v>164</v>
      </c>
      <c r="D90" s="35"/>
      <c r="E90" s="35"/>
      <c r="F90" s="45" t="s">
        <v>27</v>
      </c>
      <c r="G90" s="45"/>
      <c r="H90" s="26" t="s">
        <v>173</v>
      </c>
      <c r="I90" s="44" t="s">
        <v>174</v>
      </c>
      <c r="J90" s="60" t="s">
        <v>30</v>
      </c>
      <c r="K90" s="86"/>
      <c r="L90" s="86"/>
      <c r="M90" s="145"/>
      <c r="N90" s="2"/>
      <c r="O90" s="2"/>
      <c r="P90" s="2"/>
      <c r="Q90" s="86"/>
      <c r="R90" s="86"/>
      <c r="S90" s="86"/>
      <c r="T90" s="86"/>
      <c r="U90" s="122">
        <v>1125</v>
      </c>
      <c r="V90" s="122">
        <v>0</v>
      </c>
      <c r="W90" s="122">
        <v>1500</v>
      </c>
      <c r="X90" s="122">
        <v>0</v>
      </c>
      <c r="Y90" s="83"/>
      <c r="Z90" s="83"/>
      <c r="AA90" s="83"/>
      <c r="AB90" s="83"/>
      <c r="AC90" s="122">
        <v>0</v>
      </c>
      <c r="AD90" s="122">
        <v>0</v>
      </c>
      <c r="AE90" s="122">
        <v>0</v>
      </c>
      <c r="AF90" s="122">
        <v>0</v>
      </c>
    </row>
    <row r="91" spans="1:32" ht="33" customHeight="1" thickBot="1" x14ac:dyDescent="0.3">
      <c r="A91" s="24"/>
      <c r="B91" s="24"/>
      <c r="C91" s="26" t="s">
        <v>166</v>
      </c>
      <c r="D91" s="35"/>
      <c r="E91" s="35"/>
      <c r="F91" s="174" t="s">
        <v>427</v>
      </c>
      <c r="G91" s="175"/>
      <c r="H91" s="26" t="s">
        <v>176</v>
      </c>
      <c r="I91" s="44" t="s">
        <v>418</v>
      </c>
      <c r="J91" s="111" t="s">
        <v>30</v>
      </c>
      <c r="K91" s="86"/>
      <c r="L91" s="86"/>
      <c r="M91" s="145"/>
      <c r="N91" s="2"/>
      <c r="O91" s="2"/>
      <c r="P91" s="2"/>
      <c r="Q91" s="87"/>
      <c r="R91" s="87"/>
      <c r="S91" s="86"/>
      <c r="T91" s="86"/>
      <c r="U91" s="122">
        <v>0</v>
      </c>
      <c r="V91" s="122">
        <v>0</v>
      </c>
      <c r="W91" s="122">
        <v>0</v>
      </c>
      <c r="X91" s="122">
        <v>0</v>
      </c>
      <c r="Y91" s="83"/>
      <c r="Z91" s="83"/>
      <c r="AA91" s="83"/>
      <c r="AB91" s="83"/>
      <c r="AC91" s="122">
        <v>0</v>
      </c>
      <c r="AD91" s="122">
        <v>0</v>
      </c>
      <c r="AE91" s="122">
        <v>0</v>
      </c>
      <c r="AF91" s="122">
        <v>0</v>
      </c>
    </row>
    <row r="92" spans="1:32" ht="28.15" customHeight="1" thickBot="1" x14ac:dyDescent="0.3">
      <c r="A92" s="24"/>
      <c r="B92" s="51"/>
      <c r="C92" s="26"/>
      <c r="D92" s="35"/>
      <c r="E92" s="35"/>
      <c r="F92" s="45"/>
      <c r="G92" s="45"/>
      <c r="H92" s="26"/>
      <c r="I92" s="44"/>
      <c r="J92" s="111"/>
      <c r="K92" s="111"/>
      <c r="L92" s="111"/>
      <c r="M92" s="2"/>
      <c r="N92" s="2"/>
      <c r="O92" s="2"/>
      <c r="P92" s="2"/>
      <c r="Q92" s="86"/>
      <c r="R92" s="86"/>
      <c r="S92" s="87"/>
      <c r="T92" s="87"/>
      <c r="U92" s="116">
        <f t="shared" ref="U92:X92" si="12">SUM(U90:U91)</f>
        <v>1125</v>
      </c>
      <c r="V92" s="116">
        <f t="shared" si="12"/>
        <v>0</v>
      </c>
      <c r="W92" s="116">
        <f t="shared" si="12"/>
        <v>1500</v>
      </c>
      <c r="X92" s="116">
        <f t="shared" si="12"/>
        <v>0</v>
      </c>
      <c r="Y92" s="83"/>
      <c r="Z92" s="83"/>
      <c r="AA92" s="83"/>
      <c r="AB92" s="83"/>
      <c r="AC92" s="116">
        <f>SUM(AC90:AC91)</f>
        <v>0</v>
      </c>
      <c r="AD92" s="116">
        <f t="shared" ref="AD92:AF92" si="13">SUM(AD90:AD91)</f>
        <v>0</v>
      </c>
      <c r="AE92" s="116">
        <f t="shared" si="13"/>
        <v>0</v>
      </c>
      <c r="AF92" s="116">
        <f t="shared" si="13"/>
        <v>0</v>
      </c>
    </row>
    <row r="93" spans="1:32" ht="28.15" customHeight="1" thickBot="1" x14ac:dyDescent="0.3">
      <c r="A93" s="24"/>
      <c r="B93" s="20" t="s">
        <v>177</v>
      </c>
      <c r="C93" s="21"/>
      <c r="D93" s="21"/>
      <c r="E93" s="21"/>
      <c r="F93" s="74"/>
      <c r="G93" s="74"/>
      <c r="H93" s="20" t="s">
        <v>178</v>
      </c>
      <c r="I93" s="44"/>
      <c r="J93" s="60"/>
      <c r="K93" s="44"/>
      <c r="L93" s="4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122"/>
      <c r="AD93" s="122"/>
      <c r="AE93" s="6"/>
      <c r="AF93" s="6"/>
    </row>
    <row r="94" spans="1:32" ht="47.45" customHeight="1" thickBot="1" x14ac:dyDescent="0.3">
      <c r="A94" s="24"/>
      <c r="B94" s="24"/>
      <c r="C94" s="26" t="s">
        <v>167</v>
      </c>
      <c r="D94" s="35"/>
      <c r="E94" s="35"/>
      <c r="F94" s="45" t="s">
        <v>27</v>
      </c>
      <c r="G94" s="45"/>
      <c r="H94" s="26" t="s">
        <v>419</v>
      </c>
      <c r="I94" s="104" t="s">
        <v>422</v>
      </c>
      <c r="J94" s="111" t="s">
        <v>30</v>
      </c>
      <c r="K94" s="86"/>
      <c r="L94" s="86"/>
      <c r="M94" s="145"/>
      <c r="N94" s="2"/>
      <c r="O94" s="2"/>
      <c r="P94" s="2"/>
      <c r="Q94" s="86"/>
      <c r="R94" s="86"/>
      <c r="S94" s="86"/>
      <c r="T94" s="86"/>
      <c r="U94" s="122">
        <v>0</v>
      </c>
      <c r="V94" s="122">
        <v>0</v>
      </c>
      <c r="W94" s="122">
        <v>0</v>
      </c>
      <c r="X94" s="122">
        <v>0</v>
      </c>
      <c r="Y94" s="83"/>
      <c r="Z94" s="83"/>
      <c r="AA94" s="83"/>
      <c r="AB94" s="83"/>
      <c r="AC94" s="122">
        <v>0</v>
      </c>
      <c r="AD94" s="122">
        <v>0</v>
      </c>
      <c r="AE94" s="122">
        <v>0</v>
      </c>
      <c r="AF94" s="122">
        <v>0</v>
      </c>
    </row>
    <row r="95" spans="1:32" ht="28.15" customHeight="1" thickBot="1" x14ac:dyDescent="0.3">
      <c r="A95" s="24"/>
      <c r="B95" s="24"/>
      <c r="C95" s="26" t="s">
        <v>172</v>
      </c>
      <c r="D95" s="35"/>
      <c r="E95" s="35"/>
      <c r="F95" s="45" t="s">
        <v>27</v>
      </c>
      <c r="G95" s="45"/>
      <c r="H95" s="26" t="s">
        <v>420</v>
      </c>
      <c r="I95" s="44" t="s">
        <v>423</v>
      </c>
      <c r="J95" s="111" t="s">
        <v>30</v>
      </c>
      <c r="K95" s="86"/>
      <c r="L95" s="86"/>
      <c r="M95" s="145"/>
      <c r="N95" s="2"/>
      <c r="O95" s="2"/>
      <c r="P95" s="2"/>
      <c r="Q95" s="86"/>
      <c r="R95" s="86"/>
      <c r="S95" s="86"/>
      <c r="T95" s="86"/>
      <c r="U95" s="122">
        <v>0</v>
      </c>
      <c r="V95" s="122">
        <v>0</v>
      </c>
      <c r="W95" s="122">
        <v>0</v>
      </c>
      <c r="X95" s="122">
        <v>0</v>
      </c>
      <c r="Y95" s="83"/>
      <c r="Z95" s="83"/>
      <c r="AA95" s="83"/>
      <c r="AB95" s="83"/>
      <c r="AC95" s="122">
        <v>0</v>
      </c>
      <c r="AD95" s="122">
        <v>0</v>
      </c>
      <c r="AE95" s="122">
        <v>0</v>
      </c>
      <c r="AF95" s="122">
        <v>0</v>
      </c>
    </row>
    <row r="96" spans="1:32" ht="28.15" customHeight="1" thickBot="1" x14ac:dyDescent="0.3">
      <c r="A96" s="24"/>
      <c r="B96" s="51"/>
      <c r="C96" s="26" t="s">
        <v>175</v>
      </c>
      <c r="D96" s="35"/>
      <c r="E96" s="35"/>
      <c r="F96" s="45" t="s">
        <v>27</v>
      </c>
      <c r="G96" s="45"/>
      <c r="H96" s="26" t="s">
        <v>421</v>
      </c>
      <c r="I96" s="44" t="s">
        <v>424</v>
      </c>
      <c r="J96" s="111" t="s">
        <v>30</v>
      </c>
      <c r="K96" s="86"/>
      <c r="L96" s="86"/>
      <c r="M96" s="145"/>
      <c r="N96" s="2"/>
      <c r="O96" s="2"/>
      <c r="P96" s="2"/>
      <c r="Q96" s="87"/>
      <c r="R96" s="87"/>
      <c r="S96" s="86"/>
      <c r="T96" s="86"/>
      <c r="U96" s="122">
        <v>0</v>
      </c>
      <c r="V96" s="122">
        <v>0</v>
      </c>
      <c r="W96" s="122">
        <v>0</v>
      </c>
      <c r="X96" s="122">
        <v>0</v>
      </c>
      <c r="Y96" s="83"/>
      <c r="Z96" s="83"/>
      <c r="AA96" s="83"/>
      <c r="AB96" s="83"/>
      <c r="AC96" s="122">
        <v>0</v>
      </c>
      <c r="AD96" s="122">
        <v>0</v>
      </c>
      <c r="AE96" s="122">
        <v>0</v>
      </c>
      <c r="AF96" s="122">
        <v>0</v>
      </c>
    </row>
    <row r="97" spans="1:32" ht="28.15" customHeight="1" thickBot="1" x14ac:dyDescent="0.3">
      <c r="A97" s="24"/>
      <c r="B97" s="51"/>
      <c r="C97" s="26" t="s">
        <v>179</v>
      </c>
      <c r="D97" s="35"/>
      <c r="E97" s="35"/>
      <c r="F97" s="45"/>
      <c r="G97" s="45" t="s">
        <v>27</v>
      </c>
      <c r="H97" s="26" t="s">
        <v>183</v>
      </c>
      <c r="I97" s="44" t="s">
        <v>425</v>
      </c>
      <c r="J97" s="111" t="s">
        <v>30</v>
      </c>
      <c r="K97" s="86"/>
      <c r="L97" s="86"/>
      <c r="M97" s="145"/>
      <c r="N97" s="2"/>
      <c r="O97" s="26" t="s">
        <v>184</v>
      </c>
      <c r="P97" s="153"/>
      <c r="Q97" s="87"/>
      <c r="R97" s="86"/>
      <c r="S97" s="86"/>
      <c r="T97" s="86"/>
      <c r="U97" s="118">
        <v>500</v>
      </c>
      <c r="V97" s="118">
        <v>0</v>
      </c>
      <c r="W97" s="118">
        <v>3000</v>
      </c>
      <c r="X97" s="118">
        <v>0</v>
      </c>
      <c r="Y97" s="83"/>
      <c r="Z97" s="83"/>
      <c r="AA97" s="83"/>
      <c r="AB97" s="83"/>
      <c r="AC97" s="122">
        <v>0</v>
      </c>
      <c r="AD97" s="122">
        <v>0</v>
      </c>
      <c r="AE97" s="122">
        <v>0</v>
      </c>
      <c r="AF97" s="122">
        <v>0</v>
      </c>
    </row>
    <row r="98" spans="1:32" ht="28.15" customHeight="1" thickBot="1" x14ac:dyDescent="0.3">
      <c r="A98" s="24"/>
      <c r="B98" s="51"/>
      <c r="C98" s="26"/>
      <c r="D98" s="35"/>
      <c r="E98" s="35"/>
      <c r="F98" s="45"/>
      <c r="G98" s="45"/>
      <c r="H98" s="26"/>
      <c r="I98" s="44"/>
      <c r="J98" s="111"/>
      <c r="K98" s="111"/>
      <c r="L98" s="111"/>
      <c r="M98" s="2"/>
      <c r="N98" s="2"/>
      <c r="O98" s="26"/>
      <c r="P98" s="2"/>
      <c r="Q98" s="86"/>
      <c r="R98" s="86"/>
      <c r="S98" s="86"/>
      <c r="T98" s="86"/>
      <c r="U98" s="116">
        <f t="shared" ref="U98:X98" si="14">SUM(U94:U97)</f>
        <v>500</v>
      </c>
      <c r="V98" s="116">
        <f t="shared" si="14"/>
        <v>0</v>
      </c>
      <c r="W98" s="116">
        <f t="shared" si="14"/>
        <v>3000</v>
      </c>
      <c r="X98" s="116">
        <f t="shared" si="14"/>
        <v>0</v>
      </c>
      <c r="Y98" s="83"/>
      <c r="Z98" s="83"/>
      <c r="AA98" s="83"/>
      <c r="AB98" s="83"/>
      <c r="AC98" s="116">
        <f>SUM(AC94:AC97)</f>
        <v>0</v>
      </c>
      <c r="AD98" s="116">
        <f t="shared" ref="AD98:AF98" si="15">SUM(AD94:AD97)</f>
        <v>0</v>
      </c>
      <c r="AE98" s="116">
        <f t="shared" si="15"/>
        <v>0</v>
      </c>
      <c r="AF98" s="116">
        <f t="shared" si="15"/>
        <v>0</v>
      </c>
    </row>
    <row r="99" spans="1:32" ht="28.15" customHeight="1" thickBot="1" x14ac:dyDescent="0.3">
      <c r="A99" s="24"/>
      <c r="B99" s="51"/>
      <c r="C99" s="26"/>
      <c r="D99" s="35"/>
      <c r="E99" s="35"/>
      <c r="F99" s="45"/>
      <c r="G99" s="45"/>
      <c r="H99" s="26"/>
      <c r="I99" s="44"/>
      <c r="J99" s="111"/>
      <c r="K99" s="111"/>
      <c r="L99" s="111"/>
      <c r="M99" s="2"/>
      <c r="N99" s="2"/>
      <c r="O99" s="26"/>
      <c r="P99" s="2"/>
      <c r="Q99" s="86"/>
      <c r="R99" s="86"/>
      <c r="S99" s="86"/>
      <c r="T99" s="86"/>
      <c r="U99" s="117">
        <f>U92+U98</f>
        <v>1625</v>
      </c>
      <c r="V99" s="117">
        <f>V92+V98</f>
        <v>0</v>
      </c>
      <c r="W99" s="117">
        <f>W92+W98</f>
        <v>4500</v>
      </c>
      <c r="X99" s="117">
        <f>X92+X98</f>
        <v>0</v>
      </c>
      <c r="Y99" s="83"/>
      <c r="Z99" s="83"/>
      <c r="AA99" s="83"/>
      <c r="AB99" s="83"/>
      <c r="AC99" s="117">
        <f>AC92+AC98</f>
        <v>0</v>
      </c>
      <c r="AD99" s="117">
        <f t="shared" ref="AD99:AF99" si="16">AD92+AD98</f>
        <v>0</v>
      </c>
      <c r="AE99" s="117">
        <f t="shared" si="16"/>
        <v>0</v>
      </c>
      <c r="AF99" s="117">
        <f t="shared" si="16"/>
        <v>0</v>
      </c>
    </row>
    <row r="100" spans="1:32" ht="49.9" customHeight="1" thickBot="1" x14ac:dyDescent="0.3">
      <c r="A100" s="68" t="s">
        <v>185</v>
      </c>
      <c r="B100" s="49"/>
      <c r="C100" s="58"/>
      <c r="D100" s="58"/>
      <c r="E100" s="58"/>
      <c r="F100" s="73"/>
      <c r="G100" s="73"/>
      <c r="H100" s="23" t="s">
        <v>186</v>
      </c>
      <c r="I100" s="44"/>
      <c r="J100" s="60"/>
      <c r="K100" s="60"/>
      <c r="L100" s="60"/>
      <c r="M100" s="2"/>
      <c r="N100" s="2"/>
      <c r="O100" s="26"/>
      <c r="P100" s="2"/>
      <c r="Q100" s="60"/>
      <c r="R100" s="60"/>
      <c r="S100" s="60"/>
      <c r="T100" s="60"/>
      <c r="U100" s="122"/>
      <c r="V100" s="122"/>
      <c r="W100" s="122"/>
      <c r="X100" s="122"/>
      <c r="Y100" s="60"/>
      <c r="Z100" s="60"/>
      <c r="AA100" s="60"/>
      <c r="AB100" s="60"/>
      <c r="AC100" s="122"/>
      <c r="AD100" s="122"/>
      <c r="AE100" s="6"/>
      <c r="AF100" s="6"/>
    </row>
    <row r="101" spans="1:32" ht="46.5" customHeight="1" thickBot="1" x14ac:dyDescent="0.3">
      <c r="B101" s="20" t="s">
        <v>187</v>
      </c>
      <c r="C101" s="21"/>
      <c r="D101" s="21"/>
      <c r="E101" s="21"/>
      <c r="F101" s="74"/>
      <c r="G101" s="74"/>
      <c r="H101" s="20" t="s">
        <v>188</v>
      </c>
      <c r="I101" s="44"/>
      <c r="J101" s="60"/>
      <c r="K101" s="60"/>
      <c r="L101" s="60"/>
      <c r="M101" s="2"/>
      <c r="N101" s="2"/>
      <c r="O101" s="26"/>
      <c r="P101" s="2"/>
      <c r="Q101" s="60"/>
      <c r="R101" s="60"/>
      <c r="S101" s="60"/>
      <c r="T101" s="60"/>
      <c r="U101" s="122"/>
      <c r="V101" s="122"/>
      <c r="W101" s="122"/>
      <c r="X101" s="122"/>
      <c r="Y101" s="60"/>
      <c r="Z101" s="60"/>
      <c r="AA101" s="60"/>
      <c r="AB101" s="60"/>
      <c r="AC101" s="122"/>
      <c r="AD101" s="122"/>
      <c r="AE101" s="6"/>
      <c r="AF101" s="6"/>
    </row>
    <row r="102" spans="1:32" ht="33" customHeight="1" thickBot="1" x14ac:dyDescent="0.3">
      <c r="A102" s="24"/>
      <c r="B102" s="24"/>
      <c r="C102" s="26" t="s">
        <v>180</v>
      </c>
      <c r="D102" s="35"/>
      <c r="E102" s="35"/>
      <c r="F102" s="174" t="s">
        <v>427</v>
      </c>
      <c r="G102" s="175"/>
      <c r="H102" s="26" t="s">
        <v>428</v>
      </c>
      <c r="I102" s="44" t="s">
        <v>426</v>
      </c>
      <c r="J102" s="60" t="s">
        <v>60</v>
      </c>
      <c r="K102" s="86"/>
      <c r="L102" s="86"/>
      <c r="M102" s="145"/>
      <c r="N102" s="2"/>
      <c r="O102" s="26" t="s">
        <v>189</v>
      </c>
      <c r="P102" s="2"/>
      <c r="Q102" s="86"/>
      <c r="R102" s="86"/>
      <c r="S102" s="86"/>
      <c r="T102" s="86"/>
      <c r="U102" s="122">
        <v>2000</v>
      </c>
      <c r="V102" s="122">
        <v>0</v>
      </c>
      <c r="W102" s="122">
        <v>300</v>
      </c>
      <c r="X102" s="122">
        <v>0</v>
      </c>
      <c r="Y102" s="83"/>
      <c r="Z102" s="83"/>
      <c r="AA102" s="83"/>
      <c r="AB102" s="83"/>
      <c r="AC102" s="122">
        <v>1837.1</v>
      </c>
      <c r="AD102" s="122">
        <v>0</v>
      </c>
      <c r="AE102" s="122">
        <v>0</v>
      </c>
      <c r="AF102" s="122">
        <v>0</v>
      </c>
    </row>
    <row r="103" spans="1:32" ht="28.15" customHeight="1" thickBot="1" x14ac:dyDescent="0.3">
      <c r="A103" s="24"/>
      <c r="B103" s="51"/>
      <c r="C103" s="26"/>
      <c r="D103" s="35"/>
      <c r="E103" s="35"/>
      <c r="F103" s="45"/>
      <c r="G103" s="45"/>
      <c r="H103" s="26"/>
      <c r="I103" s="44"/>
      <c r="J103" s="60"/>
      <c r="K103" s="44"/>
      <c r="L103" s="44"/>
      <c r="M103" s="2"/>
      <c r="N103" s="2"/>
      <c r="O103" s="26"/>
      <c r="P103" s="2"/>
      <c r="Q103" s="86"/>
      <c r="R103" s="86"/>
      <c r="S103" s="86"/>
      <c r="T103" s="86"/>
      <c r="U103" s="116">
        <f>SUM(U102:U102)</f>
        <v>2000</v>
      </c>
      <c r="V103" s="116">
        <f>SUM(V102:V102)</f>
        <v>0</v>
      </c>
      <c r="W103" s="116">
        <f>SUM(W102:W102)</f>
        <v>300</v>
      </c>
      <c r="X103" s="116">
        <f>SUM(X102:X102)</f>
        <v>0</v>
      </c>
      <c r="Y103" s="83"/>
      <c r="Z103" s="83"/>
      <c r="AA103" s="83"/>
      <c r="AB103" s="83"/>
      <c r="AC103" s="116">
        <f>SUM(AC102:AC102)</f>
        <v>1837.1</v>
      </c>
      <c r="AD103" s="116">
        <f>SUM(AD102:AD102)</f>
        <v>0</v>
      </c>
      <c r="AE103" s="116">
        <f>SUM(AE102:AE102)</f>
        <v>0</v>
      </c>
      <c r="AF103" s="116">
        <f>SUM(AF102:AF102)</f>
        <v>0</v>
      </c>
    </row>
    <row r="104" spans="1:32" ht="39" customHeight="1" thickBot="1" x14ac:dyDescent="0.3">
      <c r="A104" s="24"/>
      <c r="B104" s="20" t="s">
        <v>191</v>
      </c>
      <c r="C104" s="21"/>
      <c r="D104" s="21"/>
      <c r="E104" s="21"/>
      <c r="F104" s="74"/>
      <c r="G104" s="74"/>
      <c r="H104" s="20" t="s">
        <v>192</v>
      </c>
      <c r="I104" s="44"/>
      <c r="J104" s="60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122"/>
      <c r="AD104" s="122"/>
      <c r="AE104" s="6"/>
      <c r="AF104" s="6"/>
    </row>
    <row r="105" spans="1:32" ht="63" customHeight="1" thickBot="1" x14ac:dyDescent="0.3">
      <c r="A105" s="24"/>
      <c r="B105" s="24"/>
      <c r="C105" s="26" t="s">
        <v>181</v>
      </c>
      <c r="D105" s="35"/>
      <c r="E105" s="35"/>
      <c r="F105" s="174" t="s">
        <v>427</v>
      </c>
      <c r="G105" s="175"/>
      <c r="H105" s="26" t="s">
        <v>429</v>
      </c>
      <c r="I105" s="44" t="s">
        <v>431</v>
      </c>
      <c r="J105" s="60" t="s">
        <v>194</v>
      </c>
      <c r="K105" s="86"/>
      <c r="L105" s="86"/>
      <c r="M105" s="145"/>
      <c r="N105" s="2"/>
      <c r="O105" s="26"/>
      <c r="P105" s="2"/>
      <c r="Q105" s="86"/>
      <c r="R105" s="86"/>
      <c r="S105" s="86"/>
      <c r="T105" s="86"/>
      <c r="U105" s="122">
        <v>0</v>
      </c>
      <c r="V105" s="122">
        <v>0</v>
      </c>
      <c r="W105" s="122">
        <v>0</v>
      </c>
      <c r="X105" s="122">
        <v>0</v>
      </c>
      <c r="Y105" s="83"/>
      <c r="Z105" s="83"/>
      <c r="AA105" s="83"/>
      <c r="AB105" s="83"/>
      <c r="AC105" s="122">
        <v>0</v>
      </c>
      <c r="AD105" s="122">
        <v>0</v>
      </c>
      <c r="AE105" s="122">
        <v>0</v>
      </c>
      <c r="AF105" s="122">
        <v>0</v>
      </c>
    </row>
    <row r="106" spans="1:32" ht="49.5" customHeight="1" thickBot="1" x14ac:dyDescent="0.3">
      <c r="A106" s="24"/>
      <c r="B106" s="25"/>
      <c r="C106" s="26" t="s">
        <v>182</v>
      </c>
      <c r="D106" s="35"/>
      <c r="E106" s="35"/>
      <c r="F106" s="174" t="s">
        <v>427</v>
      </c>
      <c r="G106" s="175"/>
      <c r="H106" s="26" t="s">
        <v>430</v>
      </c>
      <c r="I106" s="44" t="s">
        <v>196</v>
      </c>
      <c r="J106" s="60" t="s">
        <v>52</v>
      </c>
      <c r="K106" s="86"/>
      <c r="L106" s="86"/>
      <c r="M106" s="145"/>
      <c r="N106" s="2"/>
      <c r="O106" s="26" t="s">
        <v>452</v>
      </c>
      <c r="P106" s="2"/>
      <c r="Q106" s="86"/>
      <c r="R106" s="86"/>
      <c r="S106" s="86"/>
      <c r="T106" s="86"/>
      <c r="U106" s="122">
        <v>2500</v>
      </c>
      <c r="W106" s="122">
        <v>0</v>
      </c>
      <c r="X106" s="122">
        <v>2500</v>
      </c>
      <c r="Y106" s="83"/>
      <c r="Z106" s="83"/>
      <c r="AA106" s="83"/>
      <c r="AB106" s="83"/>
      <c r="AC106" s="122">
        <v>0</v>
      </c>
      <c r="AD106" s="122">
        <v>0</v>
      </c>
      <c r="AE106" s="122">
        <v>0</v>
      </c>
      <c r="AF106" s="122">
        <v>0</v>
      </c>
    </row>
    <row r="107" spans="1:32" ht="39.75" customHeight="1" thickBot="1" x14ac:dyDescent="0.3">
      <c r="A107" s="24"/>
      <c r="B107" s="25"/>
      <c r="C107" s="26" t="s">
        <v>459</v>
      </c>
      <c r="D107" s="35"/>
      <c r="E107" s="35"/>
      <c r="F107" s="174" t="s">
        <v>427</v>
      </c>
      <c r="G107" s="175"/>
      <c r="H107" s="26" t="s">
        <v>198</v>
      </c>
      <c r="I107" s="44" t="s">
        <v>196</v>
      </c>
      <c r="J107" s="60" t="s">
        <v>52</v>
      </c>
      <c r="K107" s="86"/>
      <c r="L107" s="86"/>
      <c r="M107" s="145"/>
      <c r="N107" s="2"/>
      <c r="O107" s="2"/>
      <c r="P107" s="2"/>
      <c r="Q107" s="86"/>
      <c r="R107" s="86"/>
      <c r="S107" s="86"/>
      <c r="T107" s="86"/>
      <c r="U107" s="122">
        <v>0</v>
      </c>
      <c r="V107" s="122">
        <v>0</v>
      </c>
      <c r="W107" s="122">
        <v>0</v>
      </c>
      <c r="X107" s="122">
        <v>0</v>
      </c>
      <c r="Y107" s="83"/>
      <c r="Z107" s="83"/>
      <c r="AA107" s="83"/>
      <c r="AB107" s="83"/>
      <c r="AC107" s="122">
        <v>0</v>
      </c>
      <c r="AD107" s="122">
        <v>0</v>
      </c>
      <c r="AE107" s="122">
        <v>0</v>
      </c>
      <c r="AF107" s="122">
        <v>0</v>
      </c>
    </row>
    <row r="108" spans="1:32" ht="51.75" customHeight="1" thickBot="1" x14ac:dyDescent="0.3">
      <c r="A108" s="24"/>
      <c r="B108" s="25"/>
      <c r="C108" s="26" t="s">
        <v>190</v>
      </c>
      <c r="D108" s="35"/>
      <c r="E108" s="35"/>
      <c r="F108" s="174" t="s">
        <v>427</v>
      </c>
      <c r="G108" s="175"/>
      <c r="H108" s="26" t="s">
        <v>200</v>
      </c>
      <c r="I108" s="44" t="s">
        <v>196</v>
      </c>
      <c r="J108" s="60" t="s">
        <v>52</v>
      </c>
      <c r="K108" s="86"/>
      <c r="L108" s="86"/>
      <c r="M108" s="145"/>
      <c r="N108" s="2"/>
      <c r="O108" s="2"/>
      <c r="P108" s="2"/>
      <c r="Q108" s="86"/>
      <c r="R108" s="86"/>
      <c r="S108" s="86"/>
      <c r="T108" s="86"/>
      <c r="U108" s="122">
        <v>0</v>
      </c>
      <c r="V108" s="122">
        <v>0</v>
      </c>
      <c r="W108" s="122">
        <v>0</v>
      </c>
      <c r="X108" s="122">
        <v>0</v>
      </c>
      <c r="Y108" s="83"/>
      <c r="Z108" s="83"/>
      <c r="AA108" s="83"/>
      <c r="AB108" s="83"/>
      <c r="AC108" s="122">
        <v>0</v>
      </c>
      <c r="AD108" s="122">
        <v>0</v>
      </c>
      <c r="AE108" s="122">
        <v>0</v>
      </c>
      <c r="AF108" s="122">
        <v>0</v>
      </c>
    </row>
    <row r="109" spans="1:32" ht="36.75" customHeight="1" thickBot="1" x14ac:dyDescent="0.3">
      <c r="A109" s="24"/>
      <c r="B109" s="25"/>
      <c r="C109" s="26" t="s">
        <v>193</v>
      </c>
      <c r="D109" s="35"/>
      <c r="E109" s="35"/>
      <c r="F109" s="174" t="s">
        <v>427</v>
      </c>
      <c r="G109" s="175"/>
      <c r="H109" s="26" t="s">
        <v>202</v>
      </c>
      <c r="I109" s="44" t="s">
        <v>196</v>
      </c>
      <c r="J109" s="60" t="s">
        <v>52</v>
      </c>
      <c r="K109" s="86"/>
      <c r="L109" s="86"/>
      <c r="M109" s="145"/>
      <c r="N109" s="2"/>
      <c r="O109" s="2"/>
      <c r="P109" s="2"/>
      <c r="Q109" s="86"/>
      <c r="R109" s="86"/>
      <c r="S109" s="86"/>
      <c r="T109" s="86"/>
      <c r="U109" s="122">
        <v>0</v>
      </c>
      <c r="V109" s="122">
        <v>0</v>
      </c>
      <c r="W109" s="122">
        <v>0</v>
      </c>
      <c r="X109" s="122">
        <v>0</v>
      </c>
      <c r="Y109" s="83"/>
      <c r="Z109" s="83"/>
      <c r="AA109" s="83"/>
      <c r="AB109" s="83"/>
      <c r="AC109" s="122">
        <v>0</v>
      </c>
      <c r="AD109" s="122">
        <v>0</v>
      </c>
      <c r="AE109" s="122">
        <v>0</v>
      </c>
      <c r="AF109" s="122">
        <v>0</v>
      </c>
    </row>
    <row r="110" spans="1:32" ht="36.75" customHeight="1" thickBot="1" x14ac:dyDescent="0.3">
      <c r="A110" s="24"/>
      <c r="B110" s="25"/>
      <c r="C110" s="26"/>
      <c r="D110" s="35"/>
      <c r="E110" s="35"/>
      <c r="F110" s="45"/>
      <c r="G110" s="157"/>
      <c r="H110" s="26"/>
      <c r="I110" s="44"/>
      <c r="J110" s="60"/>
      <c r="K110" s="44"/>
      <c r="L110" s="44"/>
      <c r="M110" s="2"/>
      <c r="N110" s="2"/>
      <c r="O110" s="2"/>
      <c r="P110" s="2"/>
      <c r="Q110" s="86"/>
      <c r="R110" s="86"/>
      <c r="S110" s="86"/>
      <c r="T110" s="86"/>
      <c r="U110" s="116">
        <f>SUM(U105:U109)</f>
        <v>2500</v>
      </c>
      <c r="V110" s="116">
        <f>SUM(V105:V109)</f>
        <v>0</v>
      </c>
      <c r="W110" s="116">
        <f>SUM(W105:W109)</f>
        <v>0</v>
      </c>
      <c r="X110" s="116">
        <f>SUM(X105:X109)</f>
        <v>2500</v>
      </c>
      <c r="Y110" s="83"/>
      <c r="Z110" s="83"/>
      <c r="AA110" s="83"/>
      <c r="AB110" s="83"/>
      <c r="AC110" s="116">
        <f>SUM(AC105:AC109)</f>
        <v>0</v>
      </c>
      <c r="AD110" s="116">
        <f t="shared" ref="AD110:AF110" si="17">SUM(AD105:AD109)</f>
        <v>0</v>
      </c>
      <c r="AE110" s="116">
        <f t="shared" si="17"/>
        <v>0</v>
      </c>
      <c r="AF110" s="116">
        <f t="shared" si="17"/>
        <v>0</v>
      </c>
    </row>
    <row r="111" spans="1:32" ht="36.75" customHeight="1" thickBot="1" x14ac:dyDescent="0.3">
      <c r="A111" s="24"/>
      <c r="B111" s="25"/>
      <c r="C111" s="26"/>
      <c r="D111" s="35"/>
      <c r="E111" s="35"/>
      <c r="F111" s="45"/>
      <c r="G111" s="157"/>
      <c r="H111" s="26"/>
      <c r="I111" s="44"/>
      <c r="J111" s="60"/>
      <c r="K111" s="44"/>
      <c r="L111" s="44"/>
      <c r="M111" s="2"/>
      <c r="N111" s="2"/>
      <c r="O111" s="2"/>
      <c r="P111" s="2"/>
      <c r="Q111" s="86"/>
      <c r="R111" s="86"/>
      <c r="S111" s="86"/>
      <c r="T111" s="86"/>
      <c r="U111" s="117">
        <f>U103+U110</f>
        <v>4500</v>
      </c>
      <c r="V111" s="117">
        <f>V103+V110</f>
        <v>0</v>
      </c>
      <c r="W111" s="117">
        <f>W103+W110</f>
        <v>300</v>
      </c>
      <c r="X111" s="117">
        <f>X103+X110</f>
        <v>2500</v>
      </c>
      <c r="Y111" s="83"/>
      <c r="Z111" s="83"/>
      <c r="AA111" s="83"/>
      <c r="AB111" s="83"/>
      <c r="AC111" s="117">
        <f>AC103+AC110</f>
        <v>1837.1</v>
      </c>
      <c r="AD111" s="117">
        <f t="shared" ref="AD111:AF111" si="18">AD103+AD110</f>
        <v>0</v>
      </c>
      <c r="AE111" s="117">
        <f t="shared" si="18"/>
        <v>0</v>
      </c>
      <c r="AF111" s="117">
        <f t="shared" si="18"/>
        <v>0</v>
      </c>
    </row>
    <row r="112" spans="1:32" ht="46.15" customHeight="1" thickBot="1" x14ac:dyDescent="0.3">
      <c r="A112" s="68" t="s">
        <v>203</v>
      </c>
      <c r="B112" s="49"/>
      <c r="C112" s="58"/>
      <c r="D112" s="58"/>
      <c r="E112" s="58"/>
      <c r="F112" s="73"/>
      <c r="G112" s="73"/>
      <c r="H112" s="23" t="s">
        <v>433</v>
      </c>
      <c r="I112" s="44"/>
      <c r="J112" s="60"/>
      <c r="K112" s="44"/>
      <c r="L112" s="44"/>
      <c r="M112" s="2"/>
      <c r="N112" s="2"/>
      <c r="O112" s="2"/>
      <c r="P112" s="2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127"/>
      <c r="AD112" s="124"/>
      <c r="AE112" s="6"/>
      <c r="AF112" s="6"/>
    </row>
    <row r="113" spans="1:32" ht="36.75" customHeight="1" thickBot="1" x14ac:dyDescent="0.3">
      <c r="B113" s="20" t="s">
        <v>204</v>
      </c>
      <c r="C113" s="21"/>
      <c r="D113" s="21"/>
      <c r="E113" s="21"/>
      <c r="F113" s="74"/>
      <c r="G113" s="74"/>
      <c r="H113" s="20" t="s">
        <v>205</v>
      </c>
      <c r="I113" s="44"/>
      <c r="J113" s="60"/>
      <c r="K113" s="44"/>
      <c r="L113" s="44"/>
      <c r="M113" s="2"/>
      <c r="N113" s="2"/>
      <c r="O113" s="2"/>
      <c r="P113" s="2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127"/>
      <c r="AD113" s="124"/>
      <c r="AE113" s="6"/>
      <c r="AF113" s="6"/>
    </row>
    <row r="114" spans="1:32" ht="40.15" customHeight="1" thickBot="1" x14ac:dyDescent="0.3">
      <c r="A114" s="24"/>
      <c r="B114" s="25"/>
      <c r="C114" s="26" t="s">
        <v>195</v>
      </c>
      <c r="D114" s="35"/>
      <c r="E114" s="35"/>
      <c r="F114" s="45"/>
      <c r="G114" s="45" t="s">
        <v>27</v>
      </c>
      <c r="H114" s="26" t="s">
        <v>207</v>
      </c>
      <c r="I114" s="44" t="s">
        <v>432</v>
      </c>
      <c r="J114" s="60" t="s">
        <v>417</v>
      </c>
      <c r="K114" s="86"/>
      <c r="L114" s="86"/>
      <c r="M114" s="86"/>
      <c r="N114" s="2"/>
      <c r="O114" s="2" t="s">
        <v>208</v>
      </c>
      <c r="P114" s="2"/>
      <c r="Q114" s="86"/>
      <c r="R114" s="86"/>
      <c r="S114" s="86"/>
      <c r="T114" s="86"/>
      <c r="U114" s="86"/>
      <c r="V114" s="86"/>
      <c r="W114" s="122">
        <v>1000</v>
      </c>
      <c r="X114" s="122">
        <v>0</v>
      </c>
      <c r="Y114" s="83"/>
      <c r="Z114" s="83"/>
      <c r="AA114" s="83"/>
      <c r="AB114" s="83"/>
      <c r="AC114" s="83"/>
      <c r="AD114" s="83"/>
      <c r="AE114" s="122">
        <v>0</v>
      </c>
      <c r="AF114" s="122">
        <v>0</v>
      </c>
    </row>
    <row r="115" spans="1:32" ht="40.15" customHeight="1" thickBot="1" x14ac:dyDescent="0.3">
      <c r="A115" s="24"/>
      <c r="B115" s="25"/>
      <c r="C115" s="26"/>
      <c r="D115" s="35"/>
      <c r="E115" s="35"/>
      <c r="F115" s="45"/>
      <c r="G115" s="45"/>
      <c r="H115" s="26"/>
      <c r="I115" s="44"/>
      <c r="J115" s="60"/>
      <c r="K115" s="44"/>
      <c r="L115" s="44"/>
      <c r="M115" s="44"/>
      <c r="N115" s="44"/>
      <c r="O115" s="44"/>
      <c r="P115" s="44"/>
      <c r="Q115" s="86"/>
      <c r="R115" s="86"/>
      <c r="S115" s="86"/>
      <c r="T115" s="86"/>
      <c r="U115" s="86"/>
      <c r="V115" s="86"/>
      <c r="W115" s="116">
        <f>SUM(W114)</f>
        <v>1000</v>
      </c>
      <c r="X115" s="116">
        <f>SUM(X114)</f>
        <v>0</v>
      </c>
      <c r="Y115" s="83"/>
      <c r="Z115" s="83"/>
      <c r="AA115" s="83"/>
      <c r="AB115" s="83"/>
      <c r="AC115" s="83"/>
      <c r="AD115" s="83"/>
      <c r="AE115" s="116">
        <f>SUM(AE114)</f>
        <v>0</v>
      </c>
      <c r="AF115" s="116">
        <f>SUM(AF114)</f>
        <v>0</v>
      </c>
    </row>
    <row r="116" spans="1:32" ht="40.15" customHeight="1" thickBot="1" x14ac:dyDescent="0.3">
      <c r="A116" s="24"/>
      <c r="B116" s="20" t="s">
        <v>209</v>
      </c>
      <c r="C116" s="21"/>
      <c r="D116" s="21"/>
      <c r="E116" s="21"/>
      <c r="F116" s="74"/>
      <c r="G116" s="74"/>
      <c r="H116" s="20" t="s">
        <v>210</v>
      </c>
      <c r="I116" s="44"/>
      <c r="J116" s="60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122"/>
      <c r="AD116" s="122"/>
      <c r="AE116" s="6"/>
      <c r="AF116" s="6"/>
    </row>
    <row r="117" spans="1:32" ht="40.15" customHeight="1" thickBot="1" x14ac:dyDescent="0.3">
      <c r="A117" s="24"/>
      <c r="B117" s="25"/>
      <c r="C117" s="26" t="s">
        <v>197</v>
      </c>
      <c r="D117" s="35"/>
      <c r="E117" s="35"/>
      <c r="F117" s="45"/>
      <c r="G117" s="45" t="s">
        <v>27</v>
      </c>
      <c r="H117" s="26" t="s">
        <v>212</v>
      </c>
      <c r="I117" s="44" t="s">
        <v>432</v>
      </c>
      <c r="J117" s="60" t="s">
        <v>30</v>
      </c>
      <c r="K117" s="86"/>
      <c r="L117" s="86"/>
      <c r="M117" s="86"/>
      <c r="N117" s="2"/>
      <c r="O117" s="1" t="s">
        <v>213</v>
      </c>
      <c r="P117" s="1" t="s">
        <v>214</v>
      </c>
      <c r="Q117" s="86"/>
      <c r="R117" s="86"/>
      <c r="S117" s="86"/>
      <c r="T117" s="86"/>
      <c r="U117" s="86"/>
      <c r="V117" s="86"/>
      <c r="W117" s="122">
        <v>1000</v>
      </c>
      <c r="X117" s="122" t="s">
        <v>215</v>
      </c>
      <c r="Y117" s="83"/>
      <c r="Z117" s="83"/>
      <c r="AA117" s="83"/>
      <c r="AB117" s="83"/>
      <c r="AC117" s="83"/>
      <c r="AD117" s="83"/>
      <c r="AE117" s="122">
        <v>0</v>
      </c>
      <c r="AF117" s="122">
        <v>0</v>
      </c>
    </row>
    <row r="118" spans="1:32" s="153" customFormat="1" ht="40.15" customHeight="1" thickBot="1" x14ac:dyDescent="0.3">
      <c r="A118" s="24"/>
      <c r="B118" s="25"/>
      <c r="C118" s="26"/>
      <c r="D118" s="35"/>
      <c r="E118" s="35"/>
      <c r="F118" s="45"/>
      <c r="G118" s="45"/>
      <c r="H118" s="26"/>
      <c r="I118" s="44"/>
      <c r="J118" s="60"/>
      <c r="K118" s="44"/>
      <c r="L118" s="44"/>
      <c r="M118" s="44"/>
      <c r="N118" s="2"/>
      <c r="O118" s="1"/>
      <c r="P118" s="1"/>
      <c r="Q118" s="86"/>
      <c r="R118" s="86"/>
      <c r="S118" s="86"/>
      <c r="T118" s="86"/>
      <c r="U118" s="86"/>
      <c r="V118" s="86"/>
      <c r="W118" s="116">
        <f>SUM(W117)</f>
        <v>1000</v>
      </c>
      <c r="X118" s="116">
        <f>SUM(X117)</f>
        <v>0</v>
      </c>
      <c r="Y118" s="83"/>
      <c r="Z118" s="83"/>
      <c r="AA118" s="83"/>
      <c r="AB118" s="83"/>
      <c r="AC118" s="83"/>
      <c r="AD118" s="83"/>
      <c r="AE118" s="116">
        <f>SUM(AE117)</f>
        <v>0</v>
      </c>
      <c r="AF118" s="116">
        <f>SUM(AF117)</f>
        <v>0</v>
      </c>
    </row>
    <row r="119" spans="1:32" s="153" customFormat="1" ht="40.15" customHeight="1" thickBot="1" x14ac:dyDescent="0.3">
      <c r="A119" s="24"/>
      <c r="B119" s="20" t="s">
        <v>218</v>
      </c>
      <c r="C119" s="21"/>
      <c r="D119" s="21"/>
      <c r="E119" s="21"/>
      <c r="F119" s="74"/>
      <c r="G119" s="74"/>
      <c r="H119" s="20" t="s">
        <v>434</v>
      </c>
      <c r="I119" s="44"/>
      <c r="J119" s="60"/>
      <c r="K119" s="44"/>
      <c r="L119" s="44"/>
      <c r="M119" s="44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s="153" customFormat="1" ht="40.15" customHeight="1" thickBot="1" x14ac:dyDescent="0.3">
      <c r="A120" s="24"/>
      <c r="B120" s="25"/>
      <c r="C120" s="26" t="s">
        <v>199</v>
      </c>
      <c r="D120" s="35"/>
      <c r="E120" s="35"/>
      <c r="F120" s="45"/>
      <c r="G120" s="45"/>
      <c r="H120" s="26" t="s">
        <v>435</v>
      </c>
      <c r="I120" s="44" t="s">
        <v>403</v>
      </c>
      <c r="J120" s="60" t="s">
        <v>30</v>
      </c>
      <c r="K120" s="86"/>
      <c r="L120" s="86"/>
      <c r="M120" s="86"/>
      <c r="N120" s="2"/>
      <c r="O120" s="1" t="s">
        <v>436</v>
      </c>
      <c r="P120" s="1"/>
      <c r="Q120" s="86"/>
      <c r="R120" s="86"/>
      <c r="S120" s="86"/>
      <c r="T120" s="86"/>
      <c r="U120" s="122">
        <v>4000</v>
      </c>
      <c r="V120" s="122">
        <v>0</v>
      </c>
      <c r="W120" s="122">
        <v>2000</v>
      </c>
      <c r="X120" s="122">
        <v>0</v>
      </c>
      <c r="Y120" s="83"/>
      <c r="Z120" s="83"/>
      <c r="AA120" s="83"/>
      <c r="AB120" s="83"/>
      <c r="AC120" s="122">
        <v>4260</v>
      </c>
      <c r="AD120" s="122">
        <v>0</v>
      </c>
      <c r="AE120" s="122">
        <v>0</v>
      </c>
      <c r="AF120" s="122">
        <v>0</v>
      </c>
    </row>
    <row r="121" spans="1:32" s="153" customFormat="1" ht="40.15" customHeight="1" thickBot="1" x14ac:dyDescent="0.3">
      <c r="A121" s="24"/>
      <c r="B121" s="25"/>
      <c r="C121" s="26"/>
      <c r="D121" s="35"/>
      <c r="E121" s="35"/>
      <c r="F121" s="45"/>
      <c r="G121" s="45"/>
      <c r="H121" s="26"/>
      <c r="I121" s="44"/>
      <c r="J121" s="60"/>
      <c r="K121" s="44"/>
      <c r="L121" s="44"/>
      <c r="M121" s="44"/>
      <c r="N121" s="2"/>
      <c r="O121" s="1"/>
      <c r="P121" s="1"/>
      <c r="Q121" s="86"/>
      <c r="R121" s="86"/>
      <c r="S121" s="86"/>
      <c r="T121" s="86"/>
      <c r="U121" s="116">
        <f>SUM(U120)</f>
        <v>4000</v>
      </c>
      <c r="V121" s="116">
        <f>SUM(V120)</f>
        <v>0</v>
      </c>
      <c r="W121" s="116">
        <f>SUM(W120)</f>
        <v>2000</v>
      </c>
      <c r="X121" s="116">
        <f>SUM(X120)</f>
        <v>0</v>
      </c>
      <c r="Y121" s="83"/>
      <c r="Z121" s="83"/>
      <c r="AA121" s="83"/>
      <c r="AB121" s="83"/>
      <c r="AC121" s="116">
        <f>SUM(AC120)</f>
        <v>4260</v>
      </c>
      <c r="AD121" s="116">
        <f>SUM(AD120)</f>
        <v>0</v>
      </c>
      <c r="AE121" s="116">
        <f>SUM(AE120)</f>
        <v>0</v>
      </c>
      <c r="AF121" s="116">
        <f>SUM(AF120)</f>
        <v>0</v>
      </c>
    </row>
    <row r="122" spans="1:32" ht="40.15" customHeight="1" thickBot="1" x14ac:dyDescent="0.3">
      <c r="A122" s="24"/>
      <c r="B122" s="25"/>
      <c r="C122" s="26"/>
      <c r="D122" s="35"/>
      <c r="E122" s="35"/>
      <c r="F122" s="45"/>
      <c r="G122" s="45"/>
      <c r="H122" s="26"/>
      <c r="I122" s="44"/>
      <c r="J122" s="60"/>
      <c r="K122" s="26"/>
      <c r="L122" s="26"/>
      <c r="M122" s="2"/>
      <c r="N122" s="2"/>
      <c r="O122" s="2"/>
      <c r="P122" s="2"/>
      <c r="Q122" s="86"/>
      <c r="R122" s="86"/>
      <c r="S122" s="86"/>
      <c r="T122" s="86"/>
      <c r="U122" s="117">
        <f>SUM(U121)</f>
        <v>4000</v>
      </c>
      <c r="V122" s="117">
        <f>SUM(V121)</f>
        <v>0</v>
      </c>
      <c r="W122" s="117">
        <f>W118+W114+W121</f>
        <v>4000</v>
      </c>
      <c r="X122" s="117">
        <f>X118+X114+X121</f>
        <v>0</v>
      </c>
      <c r="Y122" s="83"/>
      <c r="Z122" s="83"/>
      <c r="AA122" s="83"/>
      <c r="AB122" s="83"/>
      <c r="AC122" s="117">
        <f>SUM(AC121)</f>
        <v>4260</v>
      </c>
      <c r="AD122" s="117">
        <f>SUM(AD121)</f>
        <v>0</v>
      </c>
      <c r="AE122" s="117">
        <f>SUM(AE118,AE115,AE121)</f>
        <v>0</v>
      </c>
      <c r="AF122" s="117">
        <f>SUM(AF118,AF115,AF121)</f>
        <v>0</v>
      </c>
    </row>
    <row r="123" spans="1:32" ht="54" customHeight="1" thickBot="1" x14ac:dyDescent="0.3">
      <c r="A123" s="68" t="s">
        <v>216</v>
      </c>
      <c r="B123" s="49"/>
      <c r="C123" s="58"/>
      <c r="D123" s="58"/>
      <c r="E123" s="58"/>
      <c r="F123" s="73"/>
      <c r="G123" s="73"/>
      <c r="H123" s="23" t="s">
        <v>217</v>
      </c>
      <c r="I123" s="44"/>
      <c r="J123" s="60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6"/>
    </row>
    <row r="124" spans="1:32" ht="48" customHeight="1" thickBot="1" x14ac:dyDescent="0.3">
      <c r="A124" s="24"/>
      <c r="B124" s="20" t="s">
        <v>228</v>
      </c>
      <c r="C124" s="21"/>
      <c r="D124" s="21"/>
      <c r="E124" s="21"/>
      <c r="F124" s="74"/>
      <c r="G124" s="74"/>
      <c r="H124" s="20" t="s">
        <v>219</v>
      </c>
      <c r="I124" s="44"/>
      <c r="J124" s="60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6"/>
    </row>
    <row r="125" spans="1:32" ht="48" customHeight="1" thickBot="1" x14ac:dyDescent="0.3">
      <c r="A125" s="24"/>
      <c r="B125" s="25"/>
      <c r="C125" s="26" t="s">
        <v>201</v>
      </c>
      <c r="D125" s="35"/>
      <c r="E125" s="35"/>
      <c r="F125" s="45"/>
      <c r="G125" s="45" t="s">
        <v>27</v>
      </c>
      <c r="H125" s="26" t="s">
        <v>221</v>
      </c>
      <c r="I125" s="44" t="s">
        <v>437</v>
      </c>
      <c r="J125" s="60" t="s">
        <v>30</v>
      </c>
      <c r="K125" s="86"/>
      <c r="L125" s="86"/>
      <c r="M125" s="86"/>
      <c r="N125" s="2"/>
      <c r="O125" s="2"/>
      <c r="P125" s="2"/>
      <c r="Q125" s="86"/>
      <c r="R125" s="86"/>
      <c r="S125" s="86"/>
      <c r="T125" s="86"/>
      <c r="U125" s="122">
        <v>0</v>
      </c>
      <c r="V125" s="122">
        <v>0</v>
      </c>
      <c r="W125" s="122">
        <v>0</v>
      </c>
      <c r="X125" s="122">
        <v>0</v>
      </c>
      <c r="Y125" s="83"/>
      <c r="Z125" s="83"/>
      <c r="AA125" s="83"/>
      <c r="AB125" s="83"/>
      <c r="AC125" s="122">
        <v>0</v>
      </c>
      <c r="AD125" s="122">
        <v>0</v>
      </c>
      <c r="AE125" s="122">
        <v>0</v>
      </c>
      <c r="AF125" s="122">
        <v>0</v>
      </c>
    </row>
    <row r="126" spans="1:32" s="153" customFormat="1" ht="48" customHeight="1" thickBot="1" x14ac:dyDescent="0.3">
      <c r="A126" s="24"/>
      <c r="B126" s="25"/>
      <c r="C126" s="26" t="s">
        <v>206</v>
      </c>
      <c r="D126" s="35"/>
      <c r="E126" s="35"/>
      <c r="F126" s="45" t="s">
        <v>27</v>
      </c>
      <c r="G126" s="45"/>
      <c r="H126" s="26" t="s">
        <v>456</v>
      </c>
      <c r="I126" s="44" t="s">
        <v>457</v>
      </c>
      <c r="J126" s="60" t="s">
        <v>30</v>
      </c>
      <c r="K126" s="86"/>
      <c r="L126" s="86"/>
      <c r="M126" s="145"/>
      <c r="N126" s="2"/>
      <c r="O126" s="165" t="s">
        <v>460</v>
      </c>
      <c r="P126" s="2"/>
      <c r="Q126" s="86"/>
      <c r="R126" s="86"/>
      <c r="S126" s="86"/>
      <c r="T126" s="86"/>
      <c r="U126" s="122">
        <v>12000</v>
      </c>
      <c r="V126" s="122">
        <v>0</v>
      </c>
      <c r="W126" s="122">
        <v>0</v>
      </c>
      <c r="X126" s="122">
        <v>0</v>
      </c>
      <c r="Y126" s="83"/>
      <c r="Z126" s="83"/>
      <c r="AA126" s="83"/>
      <c r="AB126" s="83"/>
      <c r="AC126" s="122">
        <v>0</v>
      </c>
      <c r="AD126" s="122">
        <v>0</v>
      </c>
      <c r="AE126" s="122">
        <v>0</v>
      </c>
      <c r="AF126" s="122">
        <v>0</v>
      </c>
    </row>
    <row r="127" spans="1:32" ht="48" customHeight="1" thickBot="1" x14ac:dyDescent="0.3">
      <c r="A127" s="24"/>
      <c r="B127" s="25"/>
      <c r="C127" s="26" t="s">
        <v>211</v>
      </c>
      <c r="D127" s="35"/>
      <c r="E127" s="35"/>
      <c r="F127" s="45" t="s">
        <v>27</v>
      </c>
      <c r="G127" s="45" t="s">
        <v>27</v>
      </c>
      <c r="H127" s="26" t="s">
        <v>223</v>
      </c>
      <c r="I127" s="44" t="s">
        <v>438</v>
      </c>
      <c r="J127" s="60" t="s">
        <v>30</v>
      </c>
      <c r="K127" s="86"/>
      <c r="L127" s="86"/>
      <c r="M127" s="145"/>
      <c r="N127" s="2"/>
      <c r="O127" s="26" t="s">
        <v>224</v>
      </c>
      <c r="P127" s="26" t="s">
        <v>225</v>
      </c>
      <c r="Q127" s="86"/>
      <c r="R127" s="86"/>
      <c r="S127" s="86"/>
      <c r="T127" s="86"/>
      <c r="U127" s="122">
        <v>500</v>
      </c>
      <c r="V127" s="122">
        <v>200</v>
      </c>
      <c r="W127" s="122">
        <v>500</v>
      </c>
      <c r="X127" s="122">
        <v>0</v>
      </c>
      <c r="Y127" s="83"/>
      <c r="Z127" s="83"/>
      <c r="AA127" s="83"/>
      <c r="AB127" s="83"/>
      <c r="AC127" s="122">
        <v>338.01</v>
      </c>
      <c r="AD127" s="122">
        <v>204.13</v>
      </c>
      <c r="AE127" s="122">
        <v>0</v>
      </c>
      <c r="AF127" s="122">
        <v>0</v>
      </c>
    </row>
    <row r="128" spans="1:32" s="153" customFormat="1" ht="48" customHeight="1" thickBot="1" x14ac:dyDescent="0.3">
      <c r="A128" s="24"/>
      <c r="B128" s="25"/>
      <c r="C128" s="26"/>
      <c r="D128" s="35"/>
      <c r="E128" s="35"/>
      <c r="F128" s="45"/>
      <c r="G128" s="45"/>
      <c r="H128" s="26"/>
      <c r="I128" s="44"/>
      <c r="J128" s="60"/>
      <c r="K128" s="60"/>
      <c r="L128" s="60"/>
      <c r="M128" s="60"/>
      <c r="N128" s="2"/>
      <c r="O128" s="2"/>
      <c r="P128" s="2"/>
      <c r="Q128" s="86"/>
      <c r="R128" s="86"/>
      <c r="S128" s="86"/>
      <c r="T128" s="86"/>
      <c r="U128" s="116">
        <f>SUM(U125:U127)</f>
        <v>12500</v>
      </c>
      <c r="V128" s="116">
        <f t="shared" ref="V128:X128" si="19">SUM(V125:V127)</f>
        <v>200</v>
      </c>
      <c r="W128" s="116">
        <f t="shared" si="19"/>
        <v>500</v>
      </c>
      <c r="X128" s="116">
        <f t="shared" si="19"/>
        <v>0</v>
      </c>
      <c r="Y128" s="83"/>
      <c r="Z128" s="83"/>
      <c r="AA128" s="83"/>
      <c r="AB128" s="83"/>
      <c r="AC128" s="116">
        <f>SUM(AC125:AC127)</f>
        <v>338.01</v>
      </c>
      <c r="AD128" s="116">
        <f t="shared" ref="AD128:AF128" si="20">SUM(AD125:AD127)</f>
        <v>204.13</v>
      </c>
      <c r="AE128" s="116">
        <f t="shared" si="20"/>
        <v>0</v>
      </c>
      <c r="AF128" s="116">
        <f t="shared" si="20"/>
        <v>0</v>
      </c>
    </row>
    <row r="129" spans="1:32" ht="48" customHeight="1" thickBot="1" x14ac:dyDescent="0.3">
      <c r="A129" s="24"/>
      <c r="B129" s="25"/>
      <c r="C129" s="26"/>
      <c r="D129" s="35"/>
      <c r="E129" s="35"/>
      <c r="F129" s="45"/>
      <c r="G129" s="45"/>
      <c r="H129" s="26"/>
      <c r="I129" s="44"/>
      <c r="J129" s="60"/>
      <c r="K129" s="60"/>
      <c r="L129" s="60"/>
      <c r="M129" s="2"/>
      <c r="N129" s="2"/>
      <c r="O129" s="2"/>
      <c r="P129" s="2"/>
      <c r="Q129" s="86"/>
      <c r="R129" s="86"/>
      <c r="S129" s="86"/>
      <c r="T129" s="86"/>
      <c r="U129" s="117">
        <f>SUM(U128)</f>
        <v>12500</v>
      </c>
      <c r="V129" s="117">
        <f t="shared" ref="V129:X129" si="21">SUM(V128)</f>
        <v>200</v>
      </c>
      <c r="W129" s="117">
        <f t="shared" si="21"/>
        <v>500</v>
      </c>
      <c r="X129" s="117">
        <f t="shared" si="21"/>
        <v>0</v>
      </c>
      <c r="Y129" s="83"/>
      <c r="Z129" s="83"/>
      <c r="AA129" s="83"/>
      <c r="AB129" s="83"/>
      <c r="AC129" s="117">
        <f>SUM(AC128)</f>
        <v>338.01</v>
      </c>
      <c r="AD129" s="117">
        <f t="shared" ref="AD129:AF129" si="22">SUM(AD128)</f>
        <v>204.13</v>
      </c>
      <c r="AE129" s="117">
        <f t="shared" si="22"/>
        <v>0</v>
      </c>
      <c r="AF129" s="117">
        <f t="shared" si="22"/>
        <v>0</v>
      </c>
    </row>
    <row r="130" spans="1:32" ht="56.45" customHeight="1" thickBot="1" x14ac:dyDescent="0.3">
      <c r="A130" s="68" t="s">
        <v>226</v>
      </c>
      <c r="B130" s="49"/>
      <c r="C130" s="58"/>
      <c r="D130" s="58"/>
      <c r="E130" s="58"/>
      <c r="F130" s="73"/>
      <c r="G130" s="73"/>
      <c r="H130" s="23" t="s">
        <v>227</v>
      </c>
      <c r="I130" s="44"/>
      <c r="J130" s="60"/>
      <c r="K130" s="44"/>
      <c r="L130" s="44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6"/>
      <c r="AF130" s="6"/>
    </row>
    <row r="131" spans="1:32" ht="48" customHeight="1" thickBot="1" x14ac:dyDescent="0.3">
      <c r="A131" s="24"/>
      <c r="B131" s="20" t="s">
        <v>234</v>
      </c>
      <c r="C131" s="21"/>
      <c r="D131" s="21"/>
      <c r="E131" s="21"/>
      <c r="F131" s="74"/>
      <c r="G131" s="74"/>
      <c r="H131" s="20" t="s">
        <v>229</v>
      </c>
      <c r="I131" s="44"/>
      <c r="J131" s="60"/>
      <c r="K131" s="44"/>
      <c r="L131" s="44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6"/>
      <c r="AF131" s="6"/>
    </row>
    <row r="132" spans="1:32" ht="48" customHeight="1" thickBot="1" x14ac:dyDescent="0.3">
      <c r="A132" s="24"/>
      <c r="B132" s="25"/>
      <c r="C132" s="26" t="s">
        <v>220</v>
      </c>
      <c r="D132" s="35"/>
      <c r="E132" s="35"/>
      <c r="F132" s="45" t="s">
        <v>27</v>
      </c>
      <c r="G132" s="45" t="s">
        <v>27</v>
      </c>
      <c r="H132" s="26" t="s">
        <v>231</v>
      </c>
      <c r="I132" s="44"/>
      <c r="J132" s="60" t="s">
        <v>232</v>
      </c>
      <c r="K132" s="86"/>
      <c r="L132" s="86"/>
      <c r="M132" s="144" t="s">
        <v>233</v>
      </c>
      <c r="N132" s="2"/>
      <c r="O132" s="2"/>
      <c r="P132" s="2"/>
      <c r="Q132" s="86"/>
      <c r="R132" s="86"/>
      <c r="S132" s="86"/>
      <c r="T132" s="86"/>
      <c r="U132" s="122">
        <v>400</v>
      </c>
      <c r="V132" s="122">
        <v>0</v>
      </c>
      <c r="W132" s="122">
        <v>600</v>
      </c>
      <c r="X132" s="122">
        <v>0</v>
      </c>
      <c r="Y132" s="83"/>
      <c r="Z132" s="83"/>
      <c r="AA132" s="83"/>
      <c r="AB132" s="83"/>
      <c r="AC132" s="122">
        <v>0</v>
      </c>
      <c r="AD132" s="122">
        <v>0</v>
      </c>
      <c r="AE132" s="122">
        <v>0</v>
      </c>
      <c r="AF132" s="122">
        <v>0</v>
      </c>
    </row>
    <row r="133" spans="1:32" ht="44.25" customHeight="1" thickBot="1" x14ac:dyDescent="0.3">
      <c r="A133" s="24"/>
      <c r="B133" s="25"/>
      <c r="C133" s="26"/>
      <c r="D133" s="35"/>
      <c r="E133" s="35"/>
      <c r="F133" s="45"/>
      <c r="G133" s="45"/>
      <c r="H133" s="26"/>
      <c r="I133" s="44"/>
      <c r="J133" s="60"/>
      <c r="K133" s="26"/>
      <c r="L133" s="26"/>
      <c r="M133" s="2"/>
      <c r="N133" s="2"/>
      <c r="O133" s="2"/>
      <c r="P133" s="2"/>
      <c r="Q133" s="86"/>
      <c r="R133" s="86"/>
      <c r="S133" s="86"/>
      <c r="T133" s="86"/>
      <c r="U133" s="116">
        <f>U132</f>
        <v>400</v>
      </c>
      <c r="V133" s="116">
        <f>V132</f>
        <v>0</v>
      </c>
      <c r="W133" s="116">
        <f>W132</f>
        <v>600</v>
      </c>
      <c r="X133" s="116">
        <f>X132</f>
        <v>0</v>
      </c>
      <c r="Y133" s="83"/>
      <c r="Z133" s="83"/>
      <c r="AA133" s="83"/>
      <c r="AB133" s="83"/>
      <c r="AC133" s="116">
        <f>AC132</f>
        <v>0</v>
      </c>
      <c r="AD133" s="116">
        <f>AD132</f>
        <v>0</v>
      </c>
      <c r="AE133" s="116">
        <f t="shared" ref="AE133:AF133" si="23">AE132</f>
        <v>0</v>
      </c>
      <c r="AF133" s="116">
        <f t="shared" si="23"/>
        <v>0</v>
      </c>
    </row>
    <row r="134" spans="1:32" ht="48" customHeight="1" thickBot="1" x14ac:dyDescent="0.3">
      <c r="A134" s="24"/>
      <c r="B134" s="20" t="s">
        <v>247</v>
      </c>
      <c r="C134" s="21"/>
      <c r="D134" s="21"/>
      <c r="E134" s="21"/>
      <c r="F134" s="74"/>
      <c r="G134" s="74"/>
      <c r="H134" s="20" t="s">
        <v>235</v>
      </c>
      <c r="I134" s="44"/>
      <c r="J134" s="60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6"/>
    </row>
    <row r="135" spans="1:32" ht="44.25" customHeight="1" thickBot="1" x14ac:dyDescent="0.3">
      <c r="A135" s="24"/>
      <c r="B135" s="25"/>
      <c r="C135" s="26" t="s">
        <v>222</v>
      </c>
      <c r="D135" s="35"/>
      <c r="E135" s="35"/>
      <c r="F135" s="45" t="s">
        <v>27</v>
      </c>
      <c r="G135" s="45"/>
      <c r="H135" s="26" t="s">
        <v>237</v>
      </c>
      <c r="I135" s="44" t="s">
        <v>445</v>
      </c>
      <c r="J135" s="60" t="s">
        <v>52</v>
      </c>
      <c r="K135" s="86"/>
      <c r="L135" s="86"/>
      <c r="M135" s="145"/>
      <c r="N135" s="2"/>
      <c r="O135" s="2"/>
      <c r="P135" s="2"/>
      <c r="Q135" s="86"/>
      <c r="R135" s="86"/>
      <c r="S135" s="86"/>
      <c r="T135" s="86"/>
      <c r="U135" s="122">
        <v>0</v>
      </c>
      <c r="V135" s="122">
        <v>0</v>
      </c>
      <c r="W135" s="122">
        <v>0</v>
      </c>
      <c r="X135" s="122">
        <v>0</v>
      </c>
      <c r="Y135" s="83"/>
      <c r="Z135" s="83"/>
      <c r="AA135" s="83"/>
      <c r="AB135" s="83"/>
      <c r="AC135" s="122">
        <v>0</v>
      </c>
      <c r="AD135" s="122">
        <v>0</v>
      </c>
      <c r="AE135" s="122">
        <v>0</v>
      </c>
      <c r="AF135" s="122">
        <v>0</v>
      </c>
    </row>
    <row r="136" spans="1:32" ht="49.15" customHeight="1" thickBot="1" x14ac:dyDescent="0.3">
      <c r="A136" s="24"/>
      <c r="B136" s="25"/>
      <c r="C136" s="26" t="s">
        <v>230</v>
      </c>
      <c r="D136" s="35"/>
      <c r="E136" s="35"/>
      <c r="F136" s="174" t="s">
        <v>50</v>
      </c>
      <c r="G136" s="175"/>
      <c r="H136" s="26" t="s">
        <v>440</v>
      </c>
      <c r="I136" s="44" t="s">
        <v>403</v>
      </c>
      <c r="J136" s="60" t="s">
        <v>30</v>
      </c>
      <c r="K136" s="86"/>
      <c r="L136" s="86"/>
      <c r="M136" s="144" t="s">
        <v>239</v>
      </c>
      <c r="N136" s="2"/>
      <c r="O136" s="2"/>
      <c r="P136" s="2"/>
      <c r="Q136" s="86"/>
      <c r="R136" s="86"/>
      <c r="S136" s="86"/>
      <c r="T136" s="86"/>
      <c r="U136" s="122">
        <v>0</v>
      </c>
      <c r="V136" s="122">
        <v>0</v>
      </c>
      <c r="W136" s="122">
        <v>0</v>
      </c>
      <c r="X136" s="122">
        <v>0</v>
      </c>
      <c r="Y136" s="83"/>
      <c r="Z136" s="83"/>
      <c r="AA136" s="83"/>
      <c r="AB136" s="83"/>
      <c r="AC136" s="122">
        <v>0</v>
      </c>
      <c r="AD136" s="122">
        <v>0</v>
      </c>
      <c r="AE136" s="122">
        <v>0</v>
      </c>
      <c r="AF136" s="122">
        <v>0</v>
      </c>
    </row>
    <row r="137" spans="1:32" ht="28.15" customHeight="1" thickBot="1" x14ac:dyDescent="0.3">
      <c r="A137" s="24"/>
      <c r="B137" s="25"/>
      <c r="C137" s="26" t="s">
        <v>236</v>
      </c>
      <c r="D137" s="35"/>
      <c r="E137" s="35"/>
      <c r="F137" s="45" t="s">
        <v>27</v>
      </c>
      <c r="G137" s="45" t="s">
        <v>27</v>
      </c>
      <c r="H137" s="26" t="s">
        <v>441</v>
      </c>
      <c r="I137" s="44" t="s">
        <v>446</v>
      </c>
      <c r="J137" s="60" t="s">
        <v>241</v>
      </c>
      <c r="K137" s="86"/>
      <c r="L137" s="86"/>
      <c r="M137" s="145"/>
      <c r="N137" s="2"/>
      <c r="O137" s="2"/>
      <c r="P137" s="2"/>
      <c r="Q137" s="86"/>
      <c r="R137" s="86"/>
      <c r="S137" s="86"/>
      <c r="T137" s="86"/>
      <c r="U137" s="122">
        <v>0</v>
      </c>
      <c r="V137" s="122">
        <v>0</v>
      </c>
      <c r="W137" s="122">
        <v>0</v>
      </c>
      <c r="X137" s="122">
        <v>0</v>
      </c>
      <c r="Y137" s="83"/>
      <c r="Z137" s="83"/>
      <c r="AA137" s="83"/>
      <c r="AB137" s="83"/>
      <c r="AC137" s="122">
        <v>0</v>
      </c>
      <c r="AD137" s="122">
        <v>0</v>
      </c>
      <c r="AE137" s="122">
        <v>0</v>
      </c>
      <c r="AF137" s="122">
        <v>0</v>
      </c>
    </row>
    <row r="138" spans="1:32" ht="28.15" customHeight="1" thickBot="1" x14ac:dyDescent="0.3">
      <c r="A138" s="24"/>
      <c r="B138" s="25"/>
      <c r="C138" s="26" t="s">
        <v>238</v>
      </c>
      <c r="D138" s="35"/>
      <c r="E138" s="35"/>
      <c r="F138" s="45" t="s">
        <v>27</v>
      </c>
      <c r="G138" s="45" t="s">
        <v>27</v>
      </c>
      <c r="H138" s="26" t="s">
        <v>442</v>
      </c>
      <c r="I138" s="44" t="s">
        <v>403</v>
      </c>
      <c r="J138" s="60" t="s">
        <v>241</v>
      </c>
      <c r="K138" s="86"/>
      <c r="L138" s="86"/>
      <c r="M138" s="144" t="s">
        <v>243</v>
      </c>
      <c r="N138" s="2"/>
      <c r="O138" s="2"/>
      <c r="P138" s="2"/>
      <c r="Q138" s="86"/>
      <c r="R138" s="86"/>
      <c r="S138" s="86"/>
      <c r="T138" s="86"/>
      <c r="U138" s="122">
        <v>0</v>
      </c>
      <c r="V138" s="122">
        <v>0</v>
      </c>
      <c r="W138" s="122">
        <v>0</v>
      </c>
      <c r="X138" s="122">
        <v>0</v>
      </c>
      <c r="Y138" s="83"/>
      <c r="Z138" s="83"/>
      <c r="AA138" s="83"/>
      <c r="AB138" s="83"/>
      <c r="AC138" s="122">
        <v>0</v>
      </c>
      <c r="AD138" s="122">
        <v>0</v>
      </c>
      <c r="AE138" s="122">
        <v>0</v>
      </c>
      <c r="AF138" s="122">
        <v>0</v>
      </c>
    </row>
    <row r="139" spans="1:32" ht="28.15" customHeight="1" thickBot="1" x14ac:dyDescent="0.3">
      <c r="A139" s="24"/>
      <c r="B139" s="25"/>
      <c r="C139" s="26" t="s">
        <v>240</v>
      </c>
      <c r="D139" s="35"/>
      <c r="E139" s="35"/>
      <c r="F139" s="45"/>
      <c r="G139" s="45" t="s">
        <v>27</v>
      </c>
      <c r="H139" s="26" t="s">
        <v>443</v>
      </c>
      <c r="I139" s="44" t="s">
        <v>403</v>
      </c>
      <c r="J139" s="60" t="s">
        <v>241</v>
      </c>
      <c r="K139" s="86"/>
      <c r="L139" s="86"/>
      <c r="M139" s="86"/>
      <c r="N139" s="2"/>
      <c r="O139" s="2"/>
      <c r="P139" s="2"/>
      <c r="Q139" s="86"/>
      <c r="R139" s="86"/>
      <c r="S139" s="86"/>
      <c r="T139" s="86"/>
      <c r="U139" s="86"/>
      <c r="V139" s="86"/>
      <c r="W139" s="122">
        <v>0</v>
      </c>
      <c r="X139" s="122">
        <v>0</v>
      </c>
      <c r="Y139" s="83"/>
      <c r="Z139" s="83"/>
      <c r="AA139" s="83"/>
      <c r="AB139" s="83"/>
      <c r="AC139" s="83"/>
      <c r="AD139" s="83"/>
      <c r="AE139" s="122">
        <v>0</v>
      </c>
      <c r="AF139" s="122">
        <v>0</v>
      </c>
    </row>
    <row r="140" spans="1:32" ht="28.15" customHeight="1" thickBot="1" x14ac:dyDescent="0.3">
      <c r="A140" s="24"/>
      <c r="B140" s="25"/>
      <c r="C140" s="26" t="s">
        <v>242</v>
      </c>
      <c r="D140" s="35"/>
      <c r="E140" s="35"/>
      <c r="F140" s="45"/>
      <c r="G140" s="45" t="s">
        <v>27</v>
      </c>
      <c r="H140" s="26" t="s">
        <v>444</v>
      </c>
      <c r="I140" s="44" t="s">
        <v>446</v>
      </c>
      <c r="J140" s="60" t="s">
        <v>241</v>
      </c>
      <c r="K140" s="86"/>
      <c r="L140" s="86"/>
      <c r="M140" s="86"/>
      <c r="N140" s="2"/>
      <c r="O140" s="2"/>
      <c r="P140" s="2"/>
      <c r="Q140" s="86"/>
      <c r="R140" s="86"/>
      <c r="S140" s="86"/>
      <c r="T140" s="86"/>
      <c r="U140" s="86"/>
      <c r="V140" s="86"/>
      <c r="W140" s="122">
        <v>0</v>
      </c>
      <c r="X140" s="122">
        <v>0</v>
      </c>
      <c r="Y140" s="83"/>
      <c r="Z140" s="83"/>
      <c r="AA140" s="83"/>
      <c r="AB140" s="83"/>
      <c r="AC140" s="83"/>
      <c r="AD140" s="83"/>
      <c r="AE140" s="122">
        <v>0</v>
      </c>
      <c r="AF140" s="122">
        <v>0</v>
      </c>
    </row>
    <row r="141" spans="1:32" ht="28.15" customHeight="1" thickBot="1" x14ac:dyDescent="0.3">
      <c r="A141" s="24"/>
      <c r="B141" s="25"/>
      <c r="C141" s="26"/>
      <c r="D141" s="35"/>
      <c r="E141" s="35"/>
      <c r="F141" s="45"/>
      <c r="G141" s="45"/>
      <c r="H141" s="26"/>
      <c r="I141" s="44"/>
      <c r="J141" s="60"/>
      <c r="K141" s="44"/>
      <c r="L141" s="44"/>
      <c r="M141" s="2"/>
      <c r="N141" s="2"/>
      <c r="O141" s="2"/>
      <c r="P141" s="2"/>
      <c r="Q141" s="86"/>
      <c r="R141" s="86"/>
      <c r="S141" s="86"/>
      <c r="T141" s="86"/>
      <c r="U141" s="116">
        <f>SUM(U135:U140)</f>
        <v>0</v>
      </c>
      <c r="V141" s="116">
        <f>SUM(V135:V140)</f>
        <v>0</v>
      </c>
      <c r="W141" s="116">
        <f>SUM(W135:W140)</f>
        <v>0</v>
      </c>
      <c r="X141" s="116">
        <f>SUM(X135:X140)</f>
        <v>0</v>
      </c>
      <c r="Y141" s="83"/>
      <c r="Z141" s="83"/>
      <c r="AA141" s="83"/>
      <c r="AB141" s="83"/>
      <c r="AC141" s="116">
        <f>SUM(AC135:AC140)</f>
        <v>0</v>
      </c>
      <c r="AD141" s="116">
        <f>SUM(AD135:AD140)</f>
        <v>0</v>
      </c>
      <c r="AE141" s="116">
        <f t="shared" ref="AE141:AF141" si="24">SUM(AE135:AE140)</f>
        <v>0</v>
      </c>
      <c r="AF141" s="116">
        <f t="shared" si="24"/>
        <v>0</v>
      </c>
    </row>
    <row r="142" spans="1:32" ht="28.15" customHeight="1" thickBot="1" x14ac:dyDescent="0.3">
      <c r="A142" s="24"/>
      <c r="B142" s="25"/>
      <c r="C142" s="26"/>
      <c r="D142" s="35"/>
      <c r="E142" s="35"/>
      <c r="F142" s="45"/>
      <c r="G142" s="45"/>
      <c r="H142" s="26"/>
      <c r="I142" s="44"/>
      <c r="J142" s="60"/>
      <c r="K142" s="44"/>
      <c r="L142" s="44"/>
      <c r="M142" s="2"/>
      <c r="N142" s="2"/>
      <c r="O142" s="2"/>
      <c r="P142" s="2"/>
      <c r="Q142" s="86"/>
      <c r="R142" s="86"/>
      <c r="S142" s="86"/>
      <c r="T142" s="86"/>
      <c r="U142" s="117">
        <f>U133+U141</f>
        <v>400</v>
      </c>
      <c r="V142" s="117">
        <f>V133+V141</f>
        <v>0</v>
      </c>
      <c r="W142" s="117">
        <f>W133+W141</f>
        <v>600</v>
      </c>
      <c r="X142" s="117">
        <f>X133+X141</f>
        <v>0</v>
      </c>
      <c r="Y142" s="83"/>
      <c r="Z142" s="83"/>
      <c r="AA142" s="83"/>
      <c r="AB142" s="83"/>
      <c r="AC142" s="117">
        <f>AC133+AC141</f>
        <v>0</v>
      </c>
      <c r="AD142" s="117">
        <f>AD133+AD141</f>
        <v>0</v>
      </c>
      <c r="AE142" s="117">
        <f t="shared" ref="AE142:AF142" si="25">AE133+AE141</f>
        <v>0</v>
      </c>
      <c r="AF142" s="117">
        <f t="shared" si="25"/>
        <v>0</v>
      </c>
    </row>
    <row r="143" spans="1:32" ht="33" customHeight="1" thickBot="1" x14ac:dyDescent="0.3">
      <c r="A143" s="68" t="s">
        <v>245</v>
      </c>
      <c r="B143" s="49"/>
      <c r="C143" s="58"/>
      <c r="D143" s="58"/>
      <c r="E143" s="58"/>
      <c r="F143" s="73"/>
      <c r="G143" s="73"/>
      <c r="H143" s="23" t="s">
        <v>246</v>
      </c>
      <c r="I143" s="44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</row>
    <row r="144" spans="1:32" ht="33" customHeight="1" thickBot="1" x14ac:dyDescent="0.3">
      <c r="A144" s="24"/>
      <c r="B144" s="20" t="s">
        <v>439</v>
      </c>
      <c r="C144" s="21"/>
      <c r="D144" s="21"/>
      <c r="E144" s="21"/>
      <c r="F144" s="74"/>
      <c r="G144" s="74"/>
      <c r="H144" s="20" t="s">
        <v>248</v>
      </c>
      <c r="I144" s="44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</row>
    <row r="145" spans="1:32" ht="45.75" thickBot="1" x14ac:dyDescent="0.3">
      <c r="A145" s="24"/>
      <c r="B145" s="25"/>
      <c r="C145" s="26" t="s">
        <v>244</v>
      </c>
      <c r="D145" s="35"/>
      <c r="E145" s="35"/>
      <c r="F145" s="45"/>
      <c r="G145" s="45" t="s">
        <v>27</v>
      </c>
      <c r="H145" s="26" t="s">
        <v>249</v>
      </c>
      <c r="I145" s="44"/>
      <c r="J145" s="60" t="s">
        <v>72</v>
      </c>
      <c r="K145" s="86"/>
      <c r="L145" s="86"/>
      <c r="M145" s="86"/>
      <c r="N145" s="2"/>
      <c r="O145" s="25" t="s">
        <v>250</v>
      </c>
      <c r="P145" s="164" t="s">
        <v>251</v>
      </c>
      <c r="Q145" s="86"/>
      <c r="R145" s="86"/>
      <c r="S145" s="86"/>
      <c r="T145" s="86"/>
      <c r="U145" s="86"/>
      <c r="V145" s="86"/>
      <c r="W145" s="122">
        <v>127000</v>
      </c>
      <c r="X145" s="122">
        <v>57200</v>
      </c>
      <c r="Y145" s="83"/>
      <c r="Z145" s="83"/>
      <c r="AA145" s="83"/>
      <c r="AB145" s="83"/>
      <c r="AC145" s="83"/>
      <c r="AD145" s="83"/>
      <c r="AE145" s="122"/>
      <c r="AF145" s="122"/>
    </row>
    <row r="146" spans="1:32" s="153" customFormat="1" ht="31.9" customHeight="1" thickBot="1" x14ac:dyDescent="0.3">
      <c r="A146" s="24"/>
      <c r="B146" s="25"/>
      <c r="C146" s="26"/>
      <c r="D146" s="35"/>
      <c r="E146" s="35"/>
      <c r="F146" s="45"/>
      <c r="G146" s="45"/>
      <c r="H146" s="26"/>
      <c r="I146" s="44"/>
      <c r="J146" s="60"/>
      <c r="K146" s="86"/>
      <c r="L146" s="86"/>
      <c r="M146" s="86"/>
      <c r="N146" s="2"/>
      <c r="O146" s="1"/>
      <c r="Q146" s="86"/>
      <c r="R146" s="86"/>
      <c r="S146" s="86"/>
      <c r="T146" s="86"/>
      <c r="U146" s="86"/>
      <c r="V146" s="86"/>
      <c r="W146" s="116">
        <f>W145</f>
        <v>127000</v>
      </c>
      <c r="X146" s="116">
        <f>X145</f>
        <v>57200</v>
      </c>
      <c r="Y146" s="83"/>
      <c r="Z146" s="83"/>
      <c r="AA146" s="83"/>
      <c r="AB146" s="83"/>
      <c r="AC146" s="83"/>
      <c r="AD146" s="83"/>
      <c r="AE146" s="116">
        <f>0</f>
        <v>0</v>
      </c>
      <c r="AF146" s="116">
        <v>0</v>
      </c>
    </row>
    <row r="147" spans="1:32" ht="33" customHeight="1" thickBot="1" x14ac:dyDescent="0.3">
      <c r="A147" s="24"/>
      <c r="B147" s="25"/>
      <c r="C147" s="26"/>
      <c r="D147" s="35"/>
      <c r="E147" s="35"/>
      <c r="F147" s="45"/>
      <c r="G147" s="45"/>
      <c r="H147" s="26"/>
      <c r="I147" s="44"/>
      <c r="J147" s="60"/>
      <c r="K147" s="44"/>
      <c r="L147" s="44"/>
      <c r="M147" s="44"/>
      <c r="N147" s="44"/>
      <c r="O147" s="44"/>
      <c r="P147" s="44"/>
      <c r="Q147" s="83"/>
      <c r="R147" s="83"/>
      <c r="S147" s="83"/>
      <c r="T147" s="83"/>
      <c r="U147" s="83"/>
      <c r="V147" s="83"/>
      <c r="W147" s="117">
        <f>W146</f>
        <v>127000</v>
      </c>
      <c r="X147" s="117">
        <f>X146</f>
        <v>57200</v>
      </c>
      <c r="Y147" s="83"/>
      <c r="Z147" s="83"/>
      <c r="AA147" s="83"/>
      <c r="AB147" s="83"/>
      <c r="AC147" s="83"/>
      <c r="AD147" s="83"/>
      <c r="AE147" s="117">
        <f>AE146</f>
        <v>0</v>
      </c>
      <c r="AF147" s="117">
        <f>AF146</f>
        <v>0</v>
      </c>
    </row>
    <row r="148" spans="1:32" ht="43.5" customHeight="1" thickBot="1" x14ac:dyDescent="0.3">
      <c r="A148" s="24"/>
      <c r="B148" s="25"/>
      <c r="C148" s="26"/>
      <c r="D148" s="35"/>
      <c r="E148" s="35"/>
      <c r="F148" s="45"/>
      <c r="G148" s="45"/>
      <c r="H148" s="26"/>
      <c r="I148" s="44"/>
      <c r="J148" s="60"/>
      <c r="K148" s="44"/>
      <c r="L148" s="44"/>
      <c r="M148" s="44"/>
      <c r="N148" s="44"/>
      <c r="O148" s="44"/>
      <c r="P148" s="44"/>
      <c r="Q148" s="86"/>
      <c r="R148" s="86"/>
      <c r="S148" s="86"/>
      <c r="T148" s="86"/>
      <c r="U148" s="119">
        <f>U20+U32+U46+U56+U70+U87+U99+U111+U122+U129+U142</f>
        <v>79525</v>
      </c>
      <c r="V148" s="119">
        <f>V20+V32+V46+V56+V70+V87+V99+V111+V122+V129+V142</f>
        <v>1550</v>
      </c>
      <c r="W148" s="119">
        <f>W20+W32+W46+W56+W70+W87+W99+W111+W122+W129+W142+W147</f>
        <v>221672</v>
      </c>
      <c r="X148" s="119">
        <f>X20+X32+X46+X56+X70+X87+X99+X111+X122+X129+X142+X147</f>
        <v>77300</v>
      </c>
      <c r="Y148" s="83"/>
      <c r="Z148" s="83"/>
      <c r="AA148" s="83"/>
      <c r="AB148" s="83"/>
      <c r="AC148" s="119">
        <f>AC20+AC32+AC46+AC56+AC70+AC87+AC99+AC111+AC122+AC129+AC142</f>
        <v>7508.13</v>
      </c>
      <c r="AD148" s="119">
        <f>AD20+AD32+AD46+AD56+AD70+AD87+AD99+AD111+AD122+AD129+AD142</f>
        <v>1243.56</v>
      </c>
      <c r="AE148" s="119">
        <f>AE20+AE32+AE46+AE56+AE70+AE87+AE99+AE111+AE122+AE129+AE142+AE147</f>
        <v>0</v>
      </c>
      <c r="AF148" s="119">
        <f>AF20+AF32+AF46+AF56+AF70+AF87+AF99+AF111+AF122+AF129+AF142+AF147</f>
        <v>0</v>
      </c>
    </row>
    <row r="149" spans="1:32" s="39" customFormat="1" ht="22.15" customHeight="1" thickBot="1" x14ac:dyDescent="0.3">
      <c r="A149" s="37" t="s">
        <v>252</v>
      </c>
      <c r="B149" s="38"/>
      <c r="C149" s="36"/>
      <c r="D149" s="36"/>
      <c r="E149" s="36"/>
      <c r="F149" s="76"/>
      <c r="G149" s="76"/>
      <c r="H149" s="36" t="s">
        <v>330</v>
      </c>
      <c r="I149" s="44"/>
      <c r="J149" s="60"/>
      <c r="K149" s="86"/>
      <c r="L149" s="86"/>
      <c r="M149" s="2"/>
      <c r="N149" s="2"/>
      <c r="O149" s="2"/>
      <c r="P149" s="2"/>
      <c r="Q149" s="13"/>
      <c r="R149" s="13"/>
      <c r="S149" s="40"/>
      <c r="T149" s="40"/>
      <c r="U149" s="124"/>
      <c r="V149" s="124"/>
      <c r="W149" s="122"/>
      <c r="X149" s="122"/>
      <c r="Y149" s="13"/>
      <c r="Z149" s="13"/>
      <c r="AA149" s="13"/>
      <c r="AB149" s="13"/>
      <c r="AC149" s="122"/>
      <c r="AD149" s="122"/>
      <c r="AE149" s="13"/>
      <c r="AF149" s="13"/>
    </row>
    <row r="150" spans="1:32" ht="15.75" customHeight="1" thickBot="1" x14ac:dyDescent="0.3">
      <c r="A150" s="54"/>
      <c r="B150" s="52" t="s">
        <v>253</v>
      </c>
      <c r="C150" s="62"/>
      <c r="D150" s="62"/>
      <c r="E150" s="62"/>
      <c r="F150" s="77"/>
      <c r="G150" s="77"/>
      <c r="H150" s="62" t="s">
        <v>331</v>
      </c>
      <c r="I150" s="46"/>
      <c r="J150" s="60"/>
      <c r="K150" s="86"/>
      <c r="L150" s="86"/>
      <c r="M150" s="2"/>
      <c r="N150" s="2"/>
      <c r="O150" s="2"/>
      <c r="P150" s="2"/>
      <c r="Q150" s="4"/>
      <c r="R150" s="4"/>
      <c r="S150" s="91"/>
      <c r="T150" s="91"/>
      <c r="U150" s="122"/>
      <c r="V150" s="122"/>
      <c r="W150" s="122"/>
      <c r="X150" s="122"/>
      <c r="Y150" s="16"/>
      <c r="Z150" s="4"/>
      <c r="AA150" s="4"/>
      <c r="AB150" s="4"/>
      <c r="AC150" s="122"/>
      <c r="AD150" s="122"/>
      <c r="AE150" s="4"/>
      <c r="AF150" s="4"/>
    </row>
    <row r="151" spans="1:32" ht="30.75" thickBot="1" x14ac:dyDescent="0.3">
      <c r="A151" s="56"/>
      <c r="B151" s="53"/>
      <c r="C151" s="26"/>
      <c r="D151" s="26"/>
      <c r="E151" s="26"/>
      <c r="F151" s="45"/>
      <c r="G151" s="45"/>
      <c r="H151" s="26" t="s">
        <v>332</v>
      </c>
      <c r="I151" s="46"/>
      <c r="J151" s="60"/>
      <c r="K151" s="86"/>
      <c r="L151" s="86"/>
      <c r="M151" s="2"/>
      <c r="N151" s="2"/>
      <c r="O151" s="2" t="s">
        <v>254</v>
      </c>
      <c r="P151" s="2"/>
      <c r="Q151" s="13"/>
      <c r="R151" s="13"/>
      <c r="S151" s="40"/>
      <c r="T151" s="40"/>
      <c r="U151" s="122">
        <v>125000</v>
      </c>
      <c r="V151" s="122"/>
      <c r="W151" s="122">
        <v>130000</v>
      </c>
      <c r="X151" s="122"/>
      <c r="Y151" s="19"/>
      <c r="Z151" s="4"/>
      <c r="AA151" s="4"/>
      <c r="AB151" s="4"/>
      <c r="AC151" s="122">
        <v>62000</v>
      </c>
      <c r="AD151" s="122"/>
      <c r="AE151" s="4"/>
      <c r="AF151" s="4"/>
    </row>
    <row r="152" spans="1:32" ht="15.75" thickBot="1" x14ac:dyDescent="0.3">
      <c r="A152" s="54"/>
      <c r="B152" s="52" t="s">
        <v>255</v>
      </c>
      <c r="C152" s="62"/>
      <c r="D152" s="69"/>
      <c r="E152" s="69"/>
      <c r="F152" s="78"/>
      <c r="G152" s="78"/>
      <c r="H152" s="63" t="s">
        <v>333</v>
      </c>
      <c r="I152" s="46"/>
      <c r="J152" s="60"/>
      <c r="K152" s="86"/>
      <c r="L152" s="86"/>
      <c r="M152" s="2"/>
      <c r="N152" s="2"/>
      <c r="O152" s="2"/>
      <c r="P152" s="2"/>
      <c r="Q152" s="13"/>
      <c r="R152" s="13"/>
      <c r="S152" s="40"/>
      <c r="T152" s="40"/>
      <c r="U152" s="122"/>
      <c r="V152" s="122"/>
      <c r="W152" s="122"/>
      <c r="X152" s="122"/>
      <c r="Y152" s="13"/>
      <c r="Z152" s="4"/>
      <c r="AA152" s="4"/>
      <c r="AB152" s="4"/>
      <c r="AC152" s="122"/>
      <c r="AD152" s="122"/>
      <c r="AE152" s="4"/>
      <c r="AF152" s="4"/>
    </row>
    <row r="153" spans="1:32" ht="15.75" thickBot="1" x14ac:dyDescent="0.3">
      <c r="A153" s="56"/>
      <c r="B153" s="53"/>
      <c r="C153" s="26"/>
      <c r="D153" s="26"/>
      <c r="E153" s="26"/>
      <c r="F153" s="45"/>
      <c r="G153" s="45"/>
      <c r="H153" s="26" t="s">
        <v>334</v>
      </c>
      <c r="I153" s="44"/>
      <c r="J153" s="60"/>
      <c r="K153" s="86"/>
      <c r="L153" s="86"/>
      <c r="M153" s="2"/>
      <c r="N153" s="2"/>
      <c r="O153" s="2" t="s">
        <v>256</v>
      </c>
      <c r="P153" s="2"/>
      <c r="Q153" s="5"/>
      <c r="R153" s="5"/>
      <c r="S153" s="90"/>
      <c r="T153" s="90"/>
      <c r="U153" s="122">
        <v>500</v>
      </c>
      <c r="V153" s="122"/>
      <c r="W153" s="122">
        <v>500</v>
      </c>
      <c r="X153" s="122"/>
      <c r="Y153" s="13"/>
      <c r="Z153" s="4"/>
      <c r="AA153" s="4"/>
      <c r="AB153" s="4"/>
      <c r="AC153" s="122"/>
      <c r="AD153" s="122"/>
      <c r="AE153" s="4"/>
      <c r="AF153" s="4"/>
    </row>
    <row r="154" spans="1:32" ht="15.75" thickBot="1" x14ac:dyDescent="0.3">
      <c r="A154" s="56"/>
      <c r="B154" s="53"/>
      <c r="C154" s="26"/>
      <c r="D154" s="64"/>
      <c r="E154" s="64"/>
      <c r="F154" s="156"/>
      <c r="G154" s="156"/>
      <c r="H154" s="64" t="s">
        <v>335</v>
      </c>
      <c r="I154" s="46"/>
      <c r="J154" s="60"/>
      <c r="K154" s="86"/>
      <c r="L154" s="86"/>
      <c r="M154" s="2"/>
      <c r="N154" s="2"/>
      <c r="O154" s="2" t="s">
        <v>257</v>
      </c>
      <c r="P154" s="2"/>
      <c r="Q154" s="4"/>
      <c r="R154" s="4"/>
      <c r="S154" s="91"/>
      <c r="T154" s="91"/>
      <c r="U154" s="128"/>
      <c r="V154" s="122"/>
      <c r="W154" s="128"/>
      <c r="X154" s="122"/>
      <c r="Y154" s="16"/>
      <c r="Z154" s="4"/>
      <c r="AA154" s="4"/>
      <c r="AB154" s="4"/>
      <c r="AC154" s="128"/>
      <c r="AD154" s="122"/>
      <c r="AE154" s="4"/>
      <c r="AF154" s="4"/>
    </row>
    <row r="155" spans="1:32" ht="35.450000000000003" customHeight="1" thickBot="1" x14ac:dyDescent="0.3">
      <c r="A155" s="56"/>
      <c r="B155" s="53"/>
      <c r="C155" s="26"/>
      <c r="D155" s="64"/>
      <c r="E155" s="64"/>
      <c r="F155" s="156"/>
      <c r="G155" s="156"/>
      <c r="H155" s="64" t="s">
        <v>336</v>
      </c>
      <c r="I155" s="46"/>
      <c r="J155" s="60"/>
      <c r="K155" s="86"/>
      <c r="L155" s="86"/>
      <c r="M155" s="2"/>
      <c r="N155" s="2"/>
      <c r="O155" s="2" t="s">
        <v>256</v>
      </c>
      <c r="P155" s="2"/>
      <c r="Q155" s="4"/>
      <c r="R155" s="4"/>
      <c r="S155" s="91"/>
      <c r="T155" s="91"/>
      <c r="U155" s="122">
        <v>815</v>
      </c>
      <c r="V155" s="122"/>
      <c r="W155" s="122">
        <v>815</v>
      </c>
      <c r="X155" s="122"/>
      <c r="Y155" s="16"/>
      <c r="Z155" s="4"/>
      <c r="AA155" s="4"/>
      <c r="AB155" s="4"/>
      <c r="AC155" s="122">
        <v>0</v>
      </c>
      <c r="AD155" s="122"/>
      <c r="AE155" s="4"/>
      <c r="AF155" s="4"/>
    </row>
    <row r="156" spans="1:32" ht="15.75" thickBot="1" x14ac:dyDescent="0.3">
      <c r="A156" s="56"/>
      <c r="B156" s="52" t="s">
        <v>258</v>
      </c>
      <c r="C156" s="62"/>
      <c r="D156" s="62"/>
      <c r="E156" s="62"/>
      <c r="F156" s="77"/>
      <c r="G156" s="77"/>
      <c r="H156" s="62" t="s">
        <v>337</v>
      </c>
      <c r="I156" s="105"/>
      <c r="J156" s="110"/>
      <c r="K156" s="88"/>
      <c r="L156" s="86"/>
      <c r="M156" s="9"/>
      <c r="N156" s="9"/>
      <c r="O156" s="9"/>
      <c r="P156" s="9"/>
      <c r="Q156" s="13"/>
      <c r="R156" s="13"/>
      <c r="S156" s="40"/>
      <c r="T156" s="40"/>
      <c r="U156" s="129"/>
      <c r="V156" s="122"/>
      <c r="W156" s="129"/>
      <c r="X156" s="122"/>
      <c r="Y156" s="13">
        <v>0</v>
      </c>
      <c r="Z156" s="19">
        <v>0</v>
      </c>
      <c r="AA156" s="10"/>
      <c r="AB156" s="11"/>
      <c r="AC156" s="129"/>
      <c r="AD156" s="122"/>
      <c r="AE156" s="10"/>
      <c r="AF156" s="10"/>
    </row>
    <row r="157" spans="1:32" ht="15.75" thickBot="1" x14ac:dyDescent="0.3">
      <c r="A157" s="56"/>
      <c r="B157" s="53"/>
      <c r="C157" s="26"/>
      <c r="D157" s="64"/>
      <c r="E157" s="64"/>
      <c r="F157" s="156"/>
      <c r="G157" s="156"/>
      <c r="H157" s="64" t="s">
        <v>338</v>
      </c>
      <c r="I157" s="105"/>
      <c r="J157" s="110"/>
      <c r="K157" s="88"/>
      <c r="L157" s="86"/>
      <c r="M157" s="9"/>
      <c r="N157" s="9"/>
      <c r="O157" s="9" t="s">
        <v>259</v>
      </c>
      <c r="P157" s="9"/>
      <c r="Q157" s="10"/>
      <c r="R157" s="10"/>
      <c r="S157" s="92"/>
      <c r="T157" s="92"/>
      <c r="U157" s="122">
        <v>2000</v>
      </c>
      <c r="V157" s="128"/>
      <c r="W157" s="122">
        <v>2000</v>
      </c>
      <c r="X157" s="128"/>
      <c r="Y157" s="17"/>
      <c r="Z157" s="11"/>
      <c r="AA157" s="10"/>
      <c r="AB157" s="11"/>
      <c r="AC157" s="122">
        <v>945.73</v>
      </c>
      <c r="AD157" s="128"/>
      <c r="AE157" s="10"/>
      <c r="AF157" s="10"/>
    </row>
    <row r="158" spans="1:32" ht="15.75" thickBot="1" x14ac:dyDescent="0.3">
      <c r="A158" s="56"/>
      <c r="B158" s="53"/>
      <c r="C158" s="26"/>
      <c r="D158" s="64"/>
      <c r="E158" s="64"/>
      <c r="F158" s="156"/>
      <c r="G158" s="156"/>
      <c r="H158" s="64" t="s">
        <v>339</v>
      </c>
      <c r="I158" s="105"/>
      <c r="J158" s="110"/>
      <c r="K158" s="88"/>
      <c r="L158" s="86"/>
      <c r="M158" s="9"/>
      <c r="N158" s="9"/>
      <c r="O158" s="9" t="s">
        <v>260</v>
      </c>
      <c r="P158" s="9"/>
      <c r="Q158" s="10"/>
      <c r="R158" s="10"/>
      <c r="S158" s="92"/>
      <c r="T158" s="92"/>
      <c r="U158" s="122">
        <v>2500</v>
      </c>
      <c r="V158" s="128"/>
      <c r="W158" s="122">
        <v>2500</v>
      </c>
      <c r="X158" s="128"/>
      <c r="Y158" s="17"/>
      <c r="Z158" s="11"/>
      <c r="AA158" s="10"/>
      <c r="AB158" s="11"/>
      <c r="AC158" s="122">
        <v>1447.84</v>
      </c>
      <c r="AD158" s="128"/>
      <c r="AE158" s="10"/>
      <c r="AF158" s="10"/>
    </row>
    <row r="159" spans="1:32" ht="15.75" thickBot="1" x14ac:dyDescent="0.3">
      <c r="A159" s="56"/>
      <c r="B159" s="53"/>
      <c r="C159" s="26"/>
      <c r="D159" s="64"/>
      <c r="E159" s="64"/>
      <c r="F159" s="156"/>
      <c r="G159" s="156"/>
      <c r="H159" s="64"/>
      <c r="I159" s="105"/>
      <c r="J159" s="110"/>
      <c r="K159" s="88"/>
      <c r="L159" s="86"/>
      <c r="M159" s="9"/>
      <c r="N159" s="9"/>
      <c r="O159" s="9"/>
      <c r="P159" s="9"/>
      <c r="Q159" s="10"/>
      <c r="R159" s="10"/>
      <c r="S159" s="92"/>
      <c r="T159" s="92"/>
      <c r="U159" s="122"/>
      <c r="V159" s="128"/>
      <c r="W159" s="128"/>
      <c r="X159" s="128"/>
      <c r="Y159" s="17"/>
      <c r="Z159" s="11"/>
      <c r="AA159" s="10"/>
      <c r="AB159" s="11"/>
      <c r="AC159" s="128"/>
      <c r="AD159" s="128"/>
      <c r="AE159" s="10"/>
      <c r="AF159" s="10"/>
    </row>
    <row r="160" spans="1:32" ht="15.75" thickBot="1" x14ac:dyDescent="0.3">
      <c r="A160" s="56"/>
      <c r="B160" s="53"/>
      <c r="C160" s="26"/>
      <c r="D160" s="64"/>
      <c r="E160" s="64"/>
      <c r="F160" s="156"/>
      <c r="G160" s="156"/>
      <c r="H160" s="64"/>
      <c r="I160" s="105"/>
      <c r="J160" s="110"/>
      <c r="K160" s="88"/>
      <c r="L160" s="86"/>
      <c r="M160" s="9"/>
      <c r="N160" s="9"/>
      <c r="O160" s="9"/>
      <c r="P160" s="9"/>
      <c r="Q160" s="10"/>
      <c r="R160" s="10"/>
      <c r="S160" s="92"/>
      <c r="T160" s="92"/>
      <c r="U160" s="117">
        <f>SUM(U151:U159)</f>
        <v>130815</v>
      </c>
      <c r="V160" s="117">
        <f>SUM(V151:V159)</f>
        <v>0</v>
      </c>
      <c r="W160" s="117">
        <f>SUM(W151:W159)</f>
        <v>135815</v>
      </c>
      <c r="X160" s="117">
        <f>SUM(X151:X159)</f>
        <v>0</v>
      </c>
      <c r="Y160" s="17"/>
      <c r="Z160" s="11"/>
      <c r="AA160" s="10"/>
      <c r="AB160" s="11"/>
      <c r="AC160" s="117">
        <f>SUM(AC151:AC159)</f>
        <v>64393.57</v>
      </c>
      <c r="AD160" s="117">
        <f>SUM(AD151:AD159)</f>
        <v>0</v>
      </c>
      <c r="AE160" s="10"/>
      <c r="AF160" s="10"/>
    </row>
    <row r="161" spans="1:32" ht="15.75" thickBot="1" x14ac:dyDescent="0.3">
      <c r="A161" s="56"/>
      <c r="B161" s="53"/>
      <c r="C161" s="26"/>
      <c r="D161" s="64"/>
      <c r="E161" s="64"/>
      <c r="F161" s="156"/>
      <c r="G161" s="156"/>
      <c r="H161" s="64"/>
      <c r="I161" s="105"/>
      <c r="J161" s="110"/>
      <c r="K161" s="88"/>
      <c r="L161" s="86"/>
      <c r="M161" s="9"/>
      <c r="N161" s="9"/>
      <c r="O161" s="9"/>
      <c r="P161" s="9"/>
      <c r="Q161" s="10"/>
      <c r="R161" s="10"/>
      <c r="S161" s="92"/>
      <c r="T161" s="92"/>
      <c r="U161" s="123"/>
      <c r="V161" s="123"/>
      <c r="W161" s="123"/>
      <c r="X161" s="123"/>
      <c r="Y161" s="14"/>
      <c r="Z161" s="5"/>
      <c r="AA161" s="5"/>
      <c r="AB161" s="5"/>
      <c r="AC161" s="123"/>
      <c r="AD161" s="123"/>
      <c r="AE161" s="5"/>
      <c r="AF161" s="5"/>
    </row>
    <row r="162" spans="1:32" ht="15.75" thickBot="1" x14ac:dyDescent="0.3">
      <c r="A162" s="33" t="s">
        <v>261</v>
      </c>
      <c r="B162" s="34"/>
      <c r="C162" s="35"/>
      <c r="D162" s="35"/>
      <c r="E162" s="35"/>
      <c r="F162" s="76"/>
      <c r="G162" s="76"/>
      <c r="H162" s="36" t="s">
        <v>340</v>
      </c>
      <c r="I162" s="105"/>
      <c r="J162" s="110"/>
      <c r="K162" s="88"/>
      <c r="L162" s="86"/>
      <c r="M162" s="9"/>
      <c r="N162" s="9"/>
      <c r="O162" s="9"/>
      <c r="P162" s="9"/>
      <c r="Q162" s="10"/>
      <c r="R162" s="10"/>
      <c r="S162" s="92"/>
      <c r="T162" s="92"/>
      <c r="U162" s="128"/>
      <c r="V162" s="128"/>
      <c r="W162" s="128"/>
      <c r="X162" s="128"/>
      <c r="Y162" s="17"/>
      <c r="Z162" s="11"/>
      <c r="AA162" s="10"/>
      <c r="AB162" s="11"/>
      <c r="AC162" s="128"/>
      <c r="AD162" s="128"/>
      <c r="AE162" s="10"/>
      <c r="AF162" s="10"/>
    </row>
    <row r="163" spans="1:32" ht="15.75" thickBot="1" x14ac:dyDescent="0.3">
      <c r="A163" s="54"/>
      <c r="B163" s="52" t="s">
        <v>262</v>
      </c>
      <c r="C163" s="62"/>
      <c r="D163" s="62"/>
      <c r="E163" s="62"/>
      <c r="F163" s="77"/>
      <c r="G163" s="77"/>
      <c r="H163" s="62" t="s">
        <v>341</v>
      </c>
      <c r="I163" s="105"/>
      <c r="J163" s="110"/>
      <c r="K163" s="88"/>
      <c r="L163" s="86"/>
      <c r="M163" s="9"/>
      <c r="N163" s="9"/>
      <c r="O163" s="9"/>
      <c r="P163" s="9"/>
      <c r="Q163" s="10"/>
      <c r="R163" s="10"/>
      <c r="S163" s="92"/>
      <c r="T163" s="92"/>
      <c r="U163" s="128"/>
      <c r="V163" s="128"/>
      <c r="W163" s="128"/>
      <c r="X163" s="128"/>
      <c r="Y163" s="17"/>
      <c r="Z163" s="11"/>
      <c r="AA163" s="10"/>
      <c r="AB163" s="11"/>
      <c r="AC163" s="128"/>
      <c r="AD163" s="128"/>
      <c r="AE163" s="10"/>
      <c r="AF163" s="10"/>
    </row>
    <row r="164" spans="1:32" ht="15.75" thickBot="1" x14ac:dyDescent="0.3">
      <c r="A164" s="56"/>
      <c r="B164" s="53"/>
      <c r="C164" s="26"/>
      <c r="D164" s="64"/>
      <c r="E164" s="64"/>
      <c r="F164" s="156"/>
      <c r="G164" s="156"/>
      <c r="H164" s="64" t="s">
        <v>342</v>
      </c>
      <c r="I164" s="105"/>
      <c r="J164" s="110"/>
      <c r="K164" s="88"/>
      <c r="L164" s="86"/>
      <c r="M164" s="9"/>
      <c r="N164" s="9"/>
      <c r="O164" s="9" t="s">
        <v>263</v>
      </c>
      <c r="P164" s="9"/>
      <c r="Q164" s="10"/>
      <c r="R164" s="10"/>
      <c r="S164" s="92"/>
      <c r="T164" s="92"/>
      <c r="U164" s="122">
        <f>640*12</f>
        <v>7680</v>
      </c>
      <c r="V164" s="128"/>
      <c r="W164" s="122">
        <v>8250</v>
      </c>
      <c r="X164" s="128"/>
      <c r="Y164" s="17"/>
      <c r="Z164" s="11"/>
      <c r="AA164" s="10"/>
      <c r="AB164" s="11"/>
      <c r="AC164" s="122">
        <v>3897.6</v>
      </c>
      <c r="AD164" s="122"/>
      <c r="AE164" s="10"/>
      <c r="AF164" s="10"/>
    </row>
    <row r="165" spans="1:32" s="153" customFormat="1" ht="15.75" thickBot="1" x14ac:dyDescent="0.3">
      <c r="A165" s="56"/>
      <c r="B165" s="71"/>
      <c r="C165" s="26"/>
      <c r="D165" s="64"/>
      <c r="E165" s="64"/>
      <c r="F165" s="159"/>
      <c r="G165" s="159"/>
      <c r="H165" s="64" t="s">
        <v>343</v>
      </c>
      <c r="I165" s="105"/>
      <c r="J165" s="110"/>
      <c r="K165" s="88"/>
      <c r="L165" s="86"/>
      <c r="M165" s="9"/>
      <c r="N165" s="9"/>
      <c r="O165" s="9" t="s">
        <v>461</v>
      </c>
      <c r="P165" s="9"/>
      <c r="Q165" s="10"/>
      <c r="R165" s="10"/>
      <c r="S165" s="92"/>
      <c r="T165" s="92"/>
      <c r="U165" s="122">
        <v>100</v>
      </c>
      <c r="V165" s="128"/>
      <c r="W165" s="122">
        <v>100</v>
      </c>
      <c r="X165" s="128"/>
      <c r="Y165" s="17"/>
      <c r="Z165" s="11"/>
      <c r="AA165" s="10"/>
      <c r="AB165" s="11"/>
      <c r="AC165" s="122"/>
      <c r="AD165" s="122"/>
      <c r="AE165" s="10"/>
      <c r="AF165" s="10"/>
    </row>
    <row r="166" spans="1:32" ht="15.75" thickBot="1" x14ac:dyDescent="0.3">
      <c r="A166" s="54"/>
      <c r="B166" s="54"/>
      <c r="C166" s="26"/>
      <c r="D166" s="64"/>
      <c r="E166" s="64"/>
      <c r="F166" s="156"/>
      <c r="G166" s="156"/>
      <c r="H166" s="64" t="s">
        <v>344</v>
      </c>
      <c r="I166" s="105"/>
      <c r="J166" s="110"/>
      <c r="K166" s="88"/>
      <c r="L166" s="86"/>
      <c r="M166" s="9"/>
      <c r="N166" s="9"/>
      <c r="O166" s="9" t="s">
        <v>264</v>
      </c>
      <c r="P166" s="9"/>
      <c r="Q166" s="10"/>
      <c r="R166" s="10"/>
      <c r="S166" s="92"/>
      <c r="T166" s="92"/>
      <c r="U166" s="122">
        <v>1000</v>
      </c>
      <c r="V166" s="128"/>
      <c r="W166" s="122">
        <v>1000</v>
      </c>
      <c r="X166" s="128"/>
      <c r="Y166" s="17"/>
      <c r="Z166" s="11"/>
      <c r="AA166" s="10"/>
      <c r="AB166" s="11"/>
      <c r="AC166" s="122">
        <v>621.95000000000005</v>
      </c>
      <c r="AD166" s="122"/>
      <c r="AE166" s="10"/>
      <c r="AF166" s="10"/>
    </row>
    <row r="167" spans="1:32" ht="15.75" thickBot="1" x14ac:dyDescent="0.3">
      <c r="A167" s="54"/>
      <c r="B167" s="54"/>
      <c r="C167" s="26"/>
      <c r="D167" s="64"/>
      <c r="E167" s="64"/>
      <c r="F167" s="156"/>
      <c r="G167" s="64"/>
      <c r="H167" s="64" t="s">
        <v>345</v>
      </c>
      <c r="I167" s="105"/>
      <c r="J167" s="110"/>
      <c r="K167" s="88"/>
      <c r="L167" s="86"/>
      <c r="M167" s="9"/>
      <c r="N167" s="9"/>
      <c r="O167" s="9" t="s">
        <v>265</v>
      </c>
      <c r="P167" s="9"/>
      <c r="Q167" s="10"/>
      <c r="R167" s="10"/>
      <c r="S167" s="92"/>
      <c r="T167" s="92"/>
      <c r="U167" s="122">
        <v>3100</v>
      </c>
      <c r="V167" s="128"/>
      <c r="W167" s="122">
        <v>3100</v>
      </c>
      <c r="X167" s="128"/>
      <c r="Y167" s="17"/>
      <c r="Z167" s="11"/>
      <c r="AA167" s="10"/>
      <c r="AB167" s="11"/>
      <c r="AC167" s="122">
        <v>2089.56</v>
      </c>
      <c r="AD167" s="122"/>
      <c r="AE167" s="10"/>
      <c r="AF167" s="10"/>
    </row>
    <row r="168" spans="1:32" ht="15.75" thickBot="1" x14ac:dyDescent="0.3">
      <c r="A168" s="56"/>
      <c r="B168" s="53"/>
      <c r="C168" s="26"/>
      <c r="D168" s="26"/>
      <c r="E168" s="26"/>
      <c r="F168" s="45"/>
      <c r="G168" s="64"/>
      <c r="H168" s="64"/>
      <c r="I168" s="105"/>
      <c r="J168" s="110"/>
      <c r="K168" s="88"/>
      <c r="L168" s="86"/>
      <c r="M168" s="9"/>
      <c r="N168" s="9"/>
      <c r="O168" s="9"/>
      <c r="P168" s="9"/>
      <c r="Q168" s="10"/>
      <c r="R168" s="10"/>
      <c r="S168" s="92"/>
      <c r="T168" s="92"/>
      <c r="U168" s="117">
        <f>SUM(U164:U167)</f>
        <v>11880</v>
      </c>
      <c r="V168" s="117">
        <f>SUM(V164:V167)</f>
        <v>0</v>
      </c>
      <c r="W168" s="117">
        <f>SUM(W164:W167)</f>
        <v>12450</v>
      </c>
      <c r="X168" s="117">
        <f>SUM(X164:X167)</f>
        <v>0</v>
      </c>
      <c r="Y168" s="17"/>
      <c r="Z168" s="11"/>
      <c r="AA168" s="10"/>
      <c r="AB168" s="11"/>
      <c r="AC168" s="117">
        <f>SUM(AC164:AC167)</f>
        <v>6609.1100000000006</v>
      </c>
      <c r="AD168" s="117">
        <f>SUM(AD164:AD167)</f>
        <v>0</v>
      </c>
      <c r="AE168" s="10"/>
      <c r="AF168" s="10"/>
    </row>
    <row r="169" spans="1:32" ht="15.75" thickBot="1" x14ac:dyDescent="0.3">
      <c r="A169" s="33" t="s">
        <v>266</v>
      </c>
      <c r="B169" s="34"/>
      <c r="C169" s="35"/>
      <c r="D169" s="70"/>
      <c r="E169" s="70"/>
      <c r="F169" s="79"/>
      <c r="G169" s="79"/>
      <c r="H169" s="65" t="s">
        <v>346</v>
      </c>
      <c r="I169" s="105"/>
      <c r="J169" s="110"/>
      <c r="K169" s="88"/>
      <c r="L169" s="86"/>
      <c r="M169" s="9"/>
      <c r="N169" s="9"/>
      <c r="O169" s="9"/>
      <c r="P169" s="9"/>
      <c r="Q169" s="10"/>
      <c r="R169" s="10"/>
      <c r="S169" s="92"/>
      <c r="T169" s="92"/>
      <c r="U169" s="128"/>
      <c r="V169" s="128"/>
      <c r="W169" s="128"/>
      <c r="X169" s="128"/>
      <c r="Y169" s="17"/>
      <c r="Z169" s="11"/>
      <c r="AA169" s="10"/>
      <c r="AB169" s="11"/>
      <c r="AC169" s="128"/>
      <c r="AD169" s="128"/>
      <c r="AE169" s="10"/>
      <c r="AF169" s="10"/>
    </row>
    <row r="170" spans="1:32" ht="15.75" customHeight="1" thickBot="1" x14ac:dyDescent="0.3">
      <c r="A170" s="54"/>
      <c r="B170" s="52" t="s">
        <v>267</v>
      </c>
      <c r="C170" s="62"/>
      <c r="D170" s="62"/>
      <c r="E170" s="62"/>
      <c r="F170" s="77"/>
      <c r="G170" s="77"/>
      <c r="H170" s="62" t="s">
        <v>347</v>
      </c>
      <c r="I170" s="105"/>
      <c r="J170" s="110"/>
      <c r="K170" s="88"/>
      <c r="L170" s="86"/>
      <c r="M170" s="9"/>
      <c r="N170" s="9"/>
      <c r="O170" s="9"/>
      <c r="P170" s="9"/>
      <c r="Q170" s="10"/>
      <c r="R170" s="10"/>
      <c r="S170" s="92"/>
      <c r="T170" s="92"/>
      <c r="U170" s="128"/>
      <c r="V170" s="128"/>
      <c r="W170" s="128"/>
      <c r="X170" s="128"/>
      <c r="Y170" s="17"/>
      <c r="Z170" s="11"/>
      <c r="AA170" s="10"/>
      <c r="AB170" s="11"/>
      <c r="AC170" s="128"/>
      <c r="AD170" s="128"/>
      <c r="AE170" s="10"/>
      <c r="AF170" s="10"/>
    </row>
    <row r="171" spans="1:32" ht="15.75" thickBot="1" x14ac:dyDescent="0.3">
      <c r="A171" s="56"/>
      <c r="B171" s="53"/>
      <c r="C171" s="26"/>
      <c r="D171" s="26"/>
      <c r="E171" s="26"/>
      <c r="F171" s="45"/>
      <c r="G171" s="45"/>
      <c r="H171" s="26" t="s">
        <v>348</v>
      </c>
      <c r="I171" s="105"/>
      <c r="J171" s="110"/>
      <c r="K171" s="88"/>
      <c r="L171" s="86"/>
      <c r="M171" s="9"/>
      <c r="N171" s="9"/>
      <c r="O171" s="9" t="s">
        <v>268</v>
      </c>
      <c r="P171" s="9"/>
      <c r="Q171" s="10"/>
      <c r="R171" s="10"/>
      <c r="S171" s="92"/>
      <c r="T171" s="92"/>
      <c r="U171" s="122">
        <v>750</v>
      </c>
      <c r="V171" s="128"/>
      <c r="W171" s="122">
        <v>750</v>
      </c>
      <c r="X171" s="128"/>
      <c r="Y171" s="17"/>
      <c r="Z171" s="11"/>
      <c r="AA171" s="10"/>
      <c r="AB171" s="11"/>
      <c r="AC171" s="122">
        <v>1230.72</v>
      </c>
      <c r="AD171" s="128"/>
      <c r="AE171" s="10"/>
      <c r="AF171" s="10"/>
    </row>
    <row r="172" spans="1:32" ht="15.75" thickBot="1" x14ac:dyDescent="0.3">
      <c r="A172" s="56"/>
      <c r="B172" s="53"/>
      <c r="C172" s="26"/>
      <c r="D172" s="26"/>
      <c r="E172" s="26"/>
      <c r="F172" s="45"/>
      <c r="G172" s="45"/>
      <c r="H172" s="26" t="s">
        <v>349</v>
      </c>
      <c r="I172" s="105"/>
      <c r="J172" s="110"/>
      <c r="K172" s="88"/>
      <c r="L172" s="86"/>
      <c r="M172" s="9"/>
      <c r="N172" s="9"/>
      <c r="O172" s="9" t="s">
        <v>269</v>
      </c>
      <c r="P172" s="9"/>
      <c r="Q172" s="10"/>
      <c r="R172" s="10"/>
      <c r="S172" s="92"/>
      <c r="T172" s="92"/>
      <c r="U172" s="122">
        <v>2400</v>
      </c>
      <c r="V172" s="128"/>
      <c r="W172" s="122">
        <v>2400</v>
      </c>
      <c r="X172" s="128"/>
      <c r="Y172" s="17"/>
      <c r="Z172" s="11"/>
      <c r="AA172" s="10"/>
      <c r="AB172" s="11"/>
      <c r="AC172" s="122">
        <v>1098.0999999999999</v>
      </c>
      <c r="AD172" s="128"/>
      <c r="AE172" s="10"/>
      <c r="AF172" s="10"/>
    </row>
    <row r="173" spans="1:32" ht="15.75" thickBot="1" x14ac:dyDescent="0.3">
      <c r="A173" s="56"/>
      <c r="B173" s="52" t="s">
        <v>270</v>
      </c>
      <c r="C173" s="62"/>
      <c r="D173" s="62"/>
      <c r="E173" s="62"/>
      <c r="F173" s="77"/>
      <c r="G173" s="77"/>
      <c r="H173" s="62" t="s">
        <v>350</v>
      </c>
      <c r="I173" s="105"/>
      <c r="J173" s="110"/>
      <c r="K173" s="88"/>
      <c r="L173" s="86"/>
      <c r="M173" s="9"/>
      <c r="N173" s="9"/>
      <c r="O173" s="9"/>
      <c r="P173" s="9"/>
      <c r="Q173" s="10"/>
      <c r="R173" s="10"/>
      <c r="S173" s="92"/>
      <c r="T173" s="92"/>
      <c r="U173" s="125"/>
      <c r="V173" s="128"/>
      <c r="W173" s="125"/>
      <c r="X173" s="128"/>
      <c r="Y173" s="17"/>
      <c r="Z173" s="11"/>
      <c r="AA173" s="10"/>
      <c r="AB173" s="11"/>
      <c r="AC173" s="128"/>
      <c r="AD173" s="128"/>
      <c r="AE173" s="10"/>
      <c r="AF173" s="10"/>
    </row>
    <row r="174" spans="1:32" ht="15.75" thickBot="1" x14ac:dyDescent="0.3">
      <c r="A174" s="56"/>
      <c r="B174" s="55"/>
      <c r="C174" s="66"/>
      <c r="D174" s="66"/>
      <c r="E174" s="66"/>
      <c r="F174" s="80"/>
      <c r="G174" s="80"/>
      <c r="H174" s="66" t="s">
        <v>351</v>
      </c>
      <c r="I174" s="105"/>
      <c r="J174" s="110"/>
      <c r="K174" s="88"/>
      <c r="L174" s="86"/>
      <c r="M174" s="9"/>
      <c r="N174" s="9"/>
      <c r="O174" s="9" t="s">
        <v>271</v>
      </c>
      <c r="P174" s="9"/>
      <c r="Q174" s="10"/>
      <c r="R174" s="10"/>
      <c r="S174" s="92"/>
      <c r="T174" s="92"/>
      <c r="U174" s="122">
        <v>3600</v>
      </c>
      <c r="V174" s="128"/>
      <c r="W174" s="122">
        <v>4000</v>
      </c>
      <c r="X174" s="128"/>
      <c r="Y174" s="17"/>
      <c r="Z174" s="11"/>
      <c r="AA174" s="10"/>
      <c r="AB174" s="11"/>
      <c r="AC174" s="128">
        <v>997.05</v>
      </c>
      <c r="AD174" s="128"/>
      <c r="AE174" s="10"/>
      <c r="AF174" s="10"/>
    </row>
    <row r="175" spans="1:32" ht="15.75" thickBot="1" x14ac:dyDescent="0.3">
      <c r="A175" s="56"/>
      <c r="B175" s="52" t="s">
        <v>272</v>
      </c>
      <c r="C175" s="62"/>
      <c r="D175" s="62"/>
      <c r="E175" s="62"/>
      <c r="F175" s="77"/>
      <c r="G175" s="77"/>
      <c r="H175" s="62" t="s">
        <v>352</v>
      </c>
      <c r="I175" s="105"/>
      <c r="J175" s="110"/>
      <c r="K175" s="88"/>
      <c r="L175" s="86"/>
      <c r="M175" s="9"/>
      <c r="N175" s="9"/>
      <c r="O175" s="9"/>
      <c r="P175" s="9"/>
      <c r="Q175" s="10"/>
      <c r="R175" s="10"/>
      <c r="S175" s="92"/>
      <c r="T175" s="92"/>
      <c r="U175" s="130"/>
      <c r="V175" s="130"/>
      <c r="W175" s="130"/>
      <c r="X175" s="130"/>
      <c r="Y175" s="42"/>
      <c r="Z175" s="43"/>
      <c r="AA175" s="41"/>
      <c r="AB175" s="43"/>
      <c r="AC175" s="130"/>
      <c r="AD175" s="130"/>
      <c r="AE175" s="41"/>
      <c r="AF175" s="10"/>
    </row>
    <row r="176" spans="1:32" ht="15.75" thickBot="1" x14ac:dyDescent="0.3">
      <c r="A176" s="56"/>
      <c r="B176" s="56"/>
      <c r="C176" s="66"/>
      <c r="D176" s="66"/>
      <c r="E176" s="66"/>
      <c r="F176" s="80"/>
      <c r="G176" s="80"/>
      <c r="H176" s="26" t="s">
        <v>353</v>
      </c>
      <c r="I176" s="105"/>
      <c r="J176" s="110"/>
      <c r="K176" s="88"/>
      <c r="L176" s="86"/>
      <c r="M176" s="9"/>
      <c r="N176" s="9"/>
      <c r="O176" s="9" t="s">
        <v>273</v>
      </c>
      <c r="P176" s="9"/>
      <c r="Q176" s="10"/>
      <c r="R176" s="10"/>
      <c r="S176" s="92"/>
      <c r="T176" s="92"/>
      <c r="U176" s="122">
        <v>500</v>
      </c>
      <c r="V176" s="130"/>
      <c r="W176" s="122">
        <v>500</v>
      </c>
      <c r="X176" s="130"/>
      <c r="Y176" s="42"/>
      <c r="Z176" s="43"/>
      <c r="AA176" s="41"/>
      <c r="AB176" s="43"/>
      <c r="AC176" s="130">
        <v>0</v>
      </c>
      <c r="AD176" s="130"/>
      <c r="AE176" s="41"/>
      <c r="AF176" s="10"/>
    </row>
    <row r="177" spans="1:32" ht="15.75" thickBot="1" x14ac:dyDescent="0.3">
      <c r="A177" s="56"/>
      <c r="B177" s="56"/>
      <c r="C177" s="66"/>
      <c r="D177" s="66"/>
      <c r="E177" s="66"/>
      <c r="F177" s="80"/>
      <c r="G177" s="80"/>
      <c r="H177" s="26" t="s">
        <v>354</v>
      </c>
      <c r="I177" s="105"/>
      <c r="J177" s="110"/>
      <c r="K177" s="88"/>
      <c r="L177" s="86"/>
      <c r="M177" s="9"/>
      <c r="N177" s="9"/>
      <c r="O177" s="9" t="s">
        <v>274</v>
      </c>
      <c r="P177" s="9"/>
      <c r="Q177" s="10"/>
      <c r="R177" s="10"/>
      <c r="S177" s="92"/>
      <c r="T177" s="92"/>
      <c r="U177" s="122">
        <v>2200</v>
      </c>
      <c r="V177" s="130"/>
      <c r="W177" s="122">
        <v>2200</v>
      </c>
      <c r="X177" s="130"/>
      <c r="Y177" s="42"/>
      <c r="Z177" s="43"/>
      <c r="AA177" s="41"/>
      <c r="AB177" s="43"/>
      <c r="AC177" s="128">
        <v>1163.83</v>
      </c>
      <c r="AD177" s="130"/>
      <c r="AE177" s="41"/>
      <c r="AF177" s="10"/>
    </row>
    <row r="178" spans="1:32" ht="15.75" thickBot="1" x14ac:dyDescent="0.3">
      <c r="A178" s="56"/>
      <c r="B178" s="52" t="s">
        <v>275</v>
      </c>
      <c r="C178" s="62"/>
      <c r="D178" s="62"/>
      <c r="E178" s="62"/>
      <c r="F178" s="77"/>
      <c r="G178" s="77"/>
      <c r="H178" s="62" t="s">
        <v>355</v>
      </c>
      <c r="I178" s="105"/>
      <c r="J178" s="110"/>
      <c r="K178" s="88"/>
      <c r="L178" s="86"/>
      <c r="M178" s="9"/>
      <c r="N178" s="9"/>
      <c r="O178" s="9"/>
      <c r="P178" s="9"/>
      <c r="Q178" s="10"/>
      <c r="R178" s="10"/>
      <c r="S178" s="92"/>
      <c r="T178" s="92"/>
      <c r="U178" s="130"/>
      <c r="V178" s="130"/>
      <c r="W178" s="130"/>
      <c r="X178" s="130"/>
      <c r="Y178" s="42"/>
      <c r="Z178" s="43"/>
      <c r="AA178" s="41"/>
      <c r="AB178" s="43"/>
      <c r="AC178" s="128"/>
      <c r="AD178" s="130"/>
      <c r="AE178" s="41"/>
      <c r="AF178" s="10"/>
    </row>
    <row r="179" spans="1:32" ht="15.75" thickBot="1" x14ac:dyDescent="0.3">
      <c r="A179" s="56"/>
      <c r="B179" s="56"/>
      <c r="C179" s="66"/>
      <c r="D179" s="66"/>
      <c r="E179" s="66"/>
      <c r="F179" s="80"/>
      <c r="G179" s="80"/>
      <c r="H179" s="26" t="s">
        <v>356</v>
      </c>
      <c r="I179" s="105"/>
      <c r="J179" s="110"/>
      <c r="K179" s="88"/>
      <c r="L179" s="86"/>
      <c r="M179" s="9"/>
      <c r="N179" s="9"/>
      <c r="O179" s="9" t="s">
        <v>165</v>
      </c>
      <c r="P179" s="9"/>
      <c r="Q179" s="10"/>
      <c r="R179" s="10"/>
      <c r="S179" s="92"/>
      <c r="T179" s="92"/>
      <c r="U179" s="122">
        <v>2000</v>
      </c>
      <c r="V179" s="130"/>
      <c r="W179" s="122">
        <v>5000</v>
      </c>
      <c r="X179" s="130"/>
      <c r="Y179" s="42"/>
      <c r="Z179" s="43"/>
      <c r="AA179" s="41"/>
      <c r="AB179" s="43"/>
      <c r="AC179" s="128">
        <v>3339.73</v>
      </c>
      <c r="AD179" s="130"/>
      <c r="AE179" s="41"/>
      <c r="AF179" s="10"/>
    </row>
    <row r="180" spans="1:32" ht="15.75" thickBot="1" x14ac:dyDescent="0.3">
      <c r="A180" s="56"/>
      <c r="B180" s="52" t="s">
        <v>276</v>
      </c>
      <c r="C180" s="62"/>
      <c r="D180" s="62"/>
      <c r="E180" s="62"/>
      <c r="F180" s="77"/>
      <c r="G180" s="77"/>
      <c r="H180" s="62" t="s">
        <v>357</v>
      </c>
      <c r="I180" s="105"/>
      <c r="J180" s="110"/>
      <c r="K180" s="88"/>
      <c r="L180" s="86"/>
      <c r="M180" s="9"/>
      <c r="N180" s="9"/>
      <c r="O180" s="9"/>
      <c r="P180" s="9"/>
      <c r="Q180" s="10"/>
      <c r="R180" s="10"/>
      <c r="S180" s="92"/>
      <c r="T180" s="92"/>
      <c r="U180" s="130"/>
      <c r="V180" s="130"/>
      <c r="W180" s="130"/>
      <c r="X180" s="130"/>
      <c r="Y180" s="42"/>
      <c r="Z180" s="43"/>
      <c r="AA180" s="41"/>
      <c r="AB180" s="43"/>
      <c r="AC180" s="130"/>
      <c r="AD180" s="130"/>
      <c r="AE180" s="41"/>
      <c r="AF180" s="10"/>
    </row>
    <row r="181" spans="1:32" ht="15.75" thickBot="1" x14ac:dyDescent="0.3">
      <c r="A181" s="56"/>
      <c r="B181" s="56"/>
      <c r="C181" s="66"/>
      <c r="D181" s="66"/>
      <c r="E181" s="66"/>
      <c r="F181" s="80"/>
      <c r="G181" s="80"/>
      <c r="H181" s="26" t="s">
        <v>358</v>
      </c>
      <c r="I181" s="105"/>
      <c r="J181" s="110"/>
      <c r="K181" s="88"/>
      <c r="L181" s="86"/>
      <c r="M181" s="9"/>
      <c r="N181" s="9"/>
      <c r="O181" s="9" t="s">
        <v>277</v>
      </c>
      <c r="P181" s="9"/>
      <c r="Q181" s="10"/>
      <c r="R181" s="10"/>
      <c r="S181" s="92"/>
      <c r="T181" s="92"/>
      <c r="U181" s="122">
        <v>550</v>
      </c>
      <c r="V181" s="130"/>
      <c r="W181" s="122">
        <v>550</v>
      </c>
      <c r="X181" s="130"/>
      <c r="Y181" s="42"/>
      <c r="Z181" s="43"/>
      <c r="AA181" s="41"/>
      <c r="AB181" s="43"/>
      <c r="AC181" s="122">
        <v>350</v>
      </c>
      <c r="AD181" s="130"/>
      <c r="AE181" s="41"/>
      <c r="AF181" s="10"/>
    </row>
    <row r="182" spans="1:32" ht="15.75" thickBot="1" x14ac:dyDescent="0.3">
      <c r="A182" s="56"/>
      <c r="B182" s="56"/>
      <c r="C182" s="66"/>
      <c r="D182" s="66"/>
      <c r="E182" s="66"/>
      <c r="F182" s="80"/>
      <c r="G182" s="80"/>
      <c r="H182" s="26" t="s">
        <v>359</v>
      </c>
      <c r="I182" s="105"/>
      <c r="J182" s="110"/>
      <c r="K182" s="88"/>
      <c r="L182" s="86"/>
      <c r="M182" s="9"/>
      <c r="N182" s="9"/>
      <c r="O182" s="9" t="s">
        <v>278</v>
      </c>
      <c r="P182" s="9"/>
      <c r="Q182" s="10"/>
      <c r="R182" s="10"/>
      <c r="S182" s="92"/>
      <c r="T182" s="92"/>
      <c r="U182" s="122">
        <v>55000</v>
      </c>
      <c r="V182" s="130"/>
      <c r="W182" s="122">
        <v>50000</v>
      </c>
      <c r="X182" s="130"/>
      <c r="Y182" s="42"/>
      <c r="Z182" s="43"/>
      <c r="AA182" s="41"/>
      <c r="AB182" s="43"/>
      <c r="AC182" s="122">
        <v>56259.43</v>
      </c>
      <c r="AD182" s="130"/>
      <c r="AE182" s="41"/>
      <c r="AF182" s="10"/>
    </row>
    <row r="183" spans="1:32" ht="15.75" thickBot="1" x14ac:dyDescent="0.3">
      <c r="A183" s="56"/>
      <c r="B183" s="56"/>
      <c r="C183" s="56"/>
      <c r="D183" s="71"/>
      <c r="E183" s="71"/>
      <c r="F183" s="81"/>
      <c r="G183" s="81"/>
      <c r="H183" s="26"/>
      <c r="I183" s="105"/>
      <c r="J183" s="110"/>
      <c r="K183" s="88"/>
      <c r="L183" s="86"/>
      <c r="M183" s="9"/>
      <c r="N183" s="9"/>
      <c r="O183" s="9"/>
      <c r="P183" s="9"/>
      <c r="Q183" s="10"/>
      <c r="R183" s="10"/>
      <c r="S183" s="92"/>
      <c r="T183" s="92"/>
      <c r="U183" s="131">
        <f>SUM(U171:U182)</f>
        <v>67000</v>
      </c>
      <c r="V183" s="131">
        <f>SUM(V171:V182)</f>
        <v>0</v>
      </c>
      <c r="W183" s="131">
        <f>SUM(W171:W182)</f>
        <v>65400</v>
      </c>
      <c r="X183" s="131">
        <f>SUM(X171:X182)</f>
        <v>0</v>
      </c>
      <c r="Y183" s="42"/>
      <c r="Z183" s="43"/>
      <c r="AA183" s="41"/>
      <c r="AB183" s="43"/>
      <c r="AC183" s="131">
        <f>SUM(AC171:AC182)</f>
        <v>64438.86</v>
      </c>
      <c r="AD183" s="131">
        <f>SUM(AD171:AD182)</f>
        <v>0</v>
      </c>
      <c r="AE183" s="41"/>
      <c r="AF183" s="10"/>
    </row>
    <row r="184" spans="1:32" ht="15.75" thickBot="1" x14ac:dyDescent="0.3">
      <c r="A184" s="56"/>
      <c r="B184" s="56"/>
      <c r="C184" s="56"/>
      <c r="D184" s="71"/>
      <c r="E184" s="71"/>
      <c r="F184" s="81"/>
      <c r="G184" s="81"/>
      <c r="H184" s="26"/>
      <c r="I184" s="105"/>
      <c r="J184" s="110"/>
      <c r="K184" s="88"/>
      <c r="L184" s="86"/>
      <c r="M184" s="9"/>
      <c r="N184" s="9"/>
      <c r="O184" s="9"/>
      <c r="P184" s="9"/>
      <c r="Q184" s="10"/>
      <c r="R184" s="10"/>
      <c r="S184" s="92"/>
      <c r="T184" s="92"/>
      <c r="U184" s="123"/>
      <c r="V184" s="123"/>
      <c r="W184" s="123"/>
      <c r="X184" s="123"/>
      <c r="Y184" s="14"/>
      <c r="Z184" s="5"/>
      <c r="AA184" s="5"/>
      <c r="AB184" s="5"/>
      <c r="AC184" s="123"/>
      <c r="AD184" s="123"/>
      <c r="AE184" s="5"/>
      <c r="AF184" s="5"/>
    </row>
    <row r="185" spans="1:32" ht="15.75" thickBot="1" x14ac:dyDescent="0.3">
      <c r="A185" s="33" t="s">
        <v>279</v>
      </c>
      <c r="B185" s="34"/>
      <c r="C185" s="35"/>
      <c r="D185" s="35"/>
      <c r="E185" s="35"/>
      <c r="F185" s="76"/>
      <c r="G185" s="76"/>
      <c r="H185" s="36" t="s">
        <v>360</v>
      </c>
      <c r="I185" s="105"/>
      <c r="J185" s="110"/>
      <c r="K185" s="88"/>
      <c r="L185" s="86"/>
      <c r="M185" s="9"/>
      <c r="N185" s="9"/>
      <c r="O185" s="9"/>
      <c r="P185" s="9"/>
      <c r="Q185" s="10"/>
      <c r="R185" s="10"/>
      <c r="S185" s="92"/>
      <c r="T185" s="92"/>
      <c r="U185" s="130"/>
      <c r="V185" s="130"/>
      <c r="W185" s="130"/>
      <c r="X185" s="130"/>
      <c r="Y185" s="42"/>
      <c r="Z185" s="43"/>
      <c r="AA185" s="41"/>
      <c r="AB185" s="43"/>
      <c r="AC185" s="130"/>
      <c r="AD185" s="130"/>
      <c r="AE185" s="41"/>
      <c r="AF185" s="41"/>
    </row>
    <row r="186" spans="1:32" ht="15.75" thickBot="1" x14ac:dyDescent="0.3">
      <c r="A186" s="56"/>
      <c r="B186" s="52" t="s">
        <v>280</v>
      </c>
      <c r="C186" s="62"/>
      <c r="D186" s="62"/>
      <c r="E186" s="62"/>
      <c r="F186" s="77"/>
      <c r="G186" s="77"/>
      <c r="H186" s="62" t="s">
        <v>360</v>
      </c>
      <c r="I186" s="105"/>
      <c r="J186" s="110"/>
      <c r="K186" s="88"/>
      <c r="L186" s="86"/>
      <c r="M186" s="9"/>
      <c r="N186" s="9"/>
      <c r="O186" s="9"/>
      <c r="P186" s="9"/>
      <c r="Q186" s="10"/>
      <c r="R186" s="10"/>
      <c r="S186" s="92"/>
      <c r="T186" s="92"/>
      <c r="U186" s="130"/>
      <c r="V186" s="130"/>
      <c r="W186" s="130"/>
      <c r="X186" s="130"/>
      <c r="Y186" s="42"/>
      <c r="Z186" s="43"/>
      <c r="AA186" s="41"/>
      <c r="AB186" s="43"/>
      <c r="AC186" s="130"/>
      <c r="AD186" s="130"/>
      <c r="AE186" s="41"/>
      <c r="AF186" s="41"/>
    </row>
    <row r="187" spans="1:32" ht="15.75" thickBot="1" x14ac:dyDescent="0.3">
      <c r="A187" s="56"/>
      <c r="B187" s="56"/>
      <c r="C187" s="66"/>
      <c r="D187" s="66"/>
      <c r="E187" s="66"/>
      <c r="F187" s="80"/>
      <c r="G187" s="80"/>
      <c r="H187" s="26" t="s">
        <v>361</v>
      </c>
      <c r="I187" s="105"/>
      <c r="J187" s="110"/>
      <c r="K187" s="88"/>
      <c r="L187" s="86"/>
      <c r="M187" s="9"/>
      <c r="N187" s="9"/>
      <c r="O187" s="9" t="s">
        <v>281</v>
      </c>
      <c r="P187" s="9"/>
      <c r="Q187" s="10"/>
      <c r="R187" s="10"/>
      <c r="S187" s="92"/>
      <c r="T187" s="92"/>
      <c r="U187" s="122">
        <v>370</v>
      </c>
      <c r="V187" s="130"/>
      <c r="W187" s="122">
        <v>370</v>
      </c>
      <c r="X187" s="130"/>
      <c r="Y187" s="42"/>
      <c r="Z187" s="43"/>
      <c r="AA187" s="41"/>
      <c r="AB187" s="43"/>
      <c r="AC187" s="122">
        <v>389.64</v>
      </c>
      <c r="AD187" s="130"/>
      <c r="AE187" s="41"/>
      <c r="AF187" s="41"/>
    </row>
    <row r="188" spans="1:32" ht="15.75" thickBot="1" x14ac:dyDescent="0.3">
      <c r="A188" s="56"/>
      <c r="B188" s="56"/>
      <c r="C188" s="66"/>
      <c r="D188" s="66"/>
      <c r="E188" s="66"/>
      <c r="F188" s="80"/>
      <c r="G188" s="80"/>
      <c r="H188" s="26" t="s">
        <v>362</v>
      </c>
      <c r="I188" s="105"/>
      <c r="J188" s="110"/>
      <c r="K188" s="88"/>
      <c r="L188" s="86"/>
      <c r="M188" s="9"/>
      <c r="N188" s="9"/>
      <c r="O188" s="9" t="s">
        <v>281</v>
      </c>
      <c r="P188" s="9"/>
      <c r="Q188" s="10"/>
      <c r="R188" s="10"/>
      <c r="S188" s="92"/>
      <c r="T188" s="92"/>
      <c r="U188" s="122">
        <v>345</v>
      </c>
      <c r="V188" s="130"/>
      <c r="W188" s="122">
        <v>345</v>
      </c>
      <c r="X188" s="130"/>
      <c r="Y188" s="42"/>
      <c r="Z188" s="43"/>
      <c r="AA188" s="41"/>
      <c r="AB188" s="43"/>
      <c r="AC188" s="122">
        <v>0</v>
      </c>
      <c r="AD188" s="130"/>
      <c r="AE188" s="41"/>
      <c r="AF188" s="41"/>
    </row>
    <row r="189" spans="1:32" ht="15.75" thickBot="1" x14ac:dyDescent="0.3">
      <c r="A189" s="56"/>
      <c r="B189" s="56"/>
      <c r="C189" s="66"/>
      <c r="D189" s="66"/>
      <c r="E189" s="66"/>
      <c r="F189" s="80"/>
      <c r="G189" s="80"/>
      <c r="H189" s="26" t="s">
        <v>363</v>
      </c>
      <c r="I189" s="105"/>
      <c r="J189" s="110"/>
      <c r="K189" s="88"/>
      <c r="L189" s="86"/>
      <c r="M189" s="9"/>
      <c r="N189" s="9"/>
      <c r="O189" s="9" t="s">
        <v>281</v>
      </c>
      <c r="P189" s="9"/>
      <c r="Q189" s="10"/>
      <c r="R189" s="10"/>
      <c r="S189" s="92"/>
      <c r="T189" s="92"/>
      <c r="U189" s="122">
        <v>60</v>
      </c>
      <c r="V189" s="130"/>
      <c r="W189" s="122">
        <v>60</v>
      </c>
      <c r="X189" s="130"/>
      <c r="Y189" s="42"/>
      <c r="Z189" s="43"/>
      <c r="AA189" s="41"/>
      <c r="AB189" s="43"/>
      <c r="AC189" s="122">
        <v>58.08</v>
      </c>
      <c r="AD189" s="130"/>
      <c r="AE189" s="41"/>
      <c r="AF189" s="41"/>
    </row>
    <row r="190" spans="1:32" ht="15.75" thickBot="1" x14ac:dyDescent="0.3">
      <c r="A190" s="56"/>
      <c r="B190" s="56"/>
      <c r="C190" s="66"/>
      <c r="D190" s="66"/>
      <c r="E190" s="66"/>
      <c r="F190" s="80"/>
      <c r="G190" s="80"/>
      <c r="H190" s="26" t="s">
        <v>364</v>
      </c>
      <c r="I190" s="105"/>
      <c r="J190" s="110"/>
      <c r="K190" s="88"/>
      <c r="L190" s="86"/>
      <c r="M190" s="9"/>
      <c r="N190" s="9"/>
      <c r="O190" s="9" t="s">
        <v>281</v>
      </c>
      <c r="P190" s="9"/>
      <c r="Q190" s="10"/>
      <c r="R190" s="10"/>
      <c r="S190" s="92"/>
      <c r="T190" s="92"/>
      <c r="U190" s="128">
        <v>230</v>
      </c>
      <c r="V190" s="130"/>
      <c r="W190" s="128">
        <v>230</v>
      </c>
      <c r="X190" s="130"/>
      <c r="Y190" s="42"/>
      <c r="Z190" s="43"/>
      <c r="AA190" s="41"/>
      <c r="AB190" s="43"/>
      <c r="AC190" s="128">
        <v>228.85</v>
      </c>
      <c r="AD190" s="130"/>
      <c r="AE190" s="41"/>
      <c r="AF190" s="41"/>
    </row>
    <row r="191" spans="1:32" ht="15.75" thickBot="1" x14ac:dyDescent="0.3">
      <c r="A191" s="56"/>
      <c r="B191" s="56"/>
      <c r="C191" s="66"/>
      <c r="D191" s="66"/>
      <c r="E191" s="66"/>
      <c r="F191" s="80"/>
      <c r="G191" s="80"/>
      <c r="H191" s="26"/>
      <c r="I191" s="105"/>
      <c r="J191" s="110"/>
      <c r="K191" s="88"/>
      <c r="L191" s="86"/>
      <c r="M191" s="9"/>
      <c r="N191" s="9"/>
      <c r="O191" s="9"/>
      <c r="P191" s="9"/>
      <c r="Q191" s="10"/>
      <c r="R191" s="10"/>
      <c r="S191" s="92"/>
      <c r="T191" s="92"/>
      <c r="U191" s="131">
        <f>SUM(U187:U190)</f>
        <v>1005</v>
      </c>
      <c r="V191" s="131">
        <f>SUM(V187:V190)</f>
        <v>0</v>
      </c>
      <c r="W191" s="131">
        <f>SUM(W187:W190)</f>
        <v>1005</v>
      </c>
      <c r="X191" s="131">
        <f>SUM(X187:X190)</f>
        <v>0</v>
      </c>
      <c r="Y191" s="42"/>
      <c r="Z191" s="43"/>
      <c r="AA191" s="41"/>
      <c r="AB191" s="43"/>
      <c r="AC191" s="131">
        <f>SUM(AC187:AC190)</f>
        <v>676.56999999999994</v>
      </c>
      <c r="AD191" s="131">
        <f>SUM(AD187:AD190)</f>
        <v>0</v>
      </c>
      <c r="AE191" s="41"/>
      <c r="AF191" s="41"/>
    </row>
    <row r="192" spans="1:32" ht="15.75" thickBot="1" x14ac:dyDescent="0.3">
      <c r="A192" s="33" t="s">
        <v>282</v>
      </c>
      <c r="B192" s="34"/>
      <c r="C192" s="35"/>
      <c r="D192" s="35"/>
      <c r="E192" s="35"/>
      <c r="F192" s="76"/>
      <c r="G192" s="76"/>
      <c r="H192" s="36" t="s">
        <v>365</v>
      </c>
      <c r="I192" s="105"/>
      <c r="J192" s="110"/>
      <c r="K192" s="88"/>
      <c r="L192" s="86"/>
      <c r="M192" s="9"/>
      <c r="N192" s="9"/>
      <c r="O192" s="9"/>
      <c r="P192" s="9"/>
      <c r="Q192" s="10"/>
      <c r="R192" s="10"/>
      <c r="S192" s="92"/>
      <c r="T192" s="92"/>
      <c r="U192" s="128"/>
      <c r="V192" s="130"/>
      <c r="W192" s="130"/>
      <c r="X192" s="130"/>
      <c r="Y192" s="42"/>
      <c r="Z192" s="43"/>
      <c r="AA192" s="41"/>
      <c r="AB192" s="43"/>
      <c r="AC192" s="130"/>
      <c r="AD192" s="130"/>
      <c r="AE192" s="41"/>
      <c r="AF192" s="41"/>
    </row>
    <row r="193" spans="1:32" ht="15.75" thickBot="1" x14ac:dyDescent="0.3">
      <c r="A193" s="56"/>
      <c r="B193" s="52" t="s">
        <v>283</v>
      </c>
      <c r="C193" s="62"/>
      <c r="D193" s="62"/>
      <c r="E193" s="62"/>
      <c r="F193" s="77"/>
      <c r="G193" s="77"/>
      <c r="H193" s="62" t="s">
        <v>365</v>
      </c>
      <c r="I193" s="105"/>
      <c r="J193" s="110"/>
      <c r="K193" s="88"/>
      <c r="L193" s="86"/>
      <c r="M193" s="9"/>
      <c r="N193" s="9"/>
      <c r="O193" s="9"/>
      <c r="P193" s="9"/>
      <c r="Q193" s="10"/>
      <c r="R193" s="10"/>
      <c r="S193" s="92"/>
      <c r="T193" s="92"/>
      <c r="U193" s="128"/>
      <c r="V193" s="130"/>
      <c r="W193" s="130"/>
      <c r="X193" s="130"/>
      <c r="Y193" s="42"/>
      <c r="Z193" s="43"/>
      <c r="AA193" s="41"/>
      <c r="AB193" s="43"/>
      <c r="AC193" s="130"/>
      <c r="AD193" s="130"/>
      <c r="AE193" s="41"/>
      <c r="AF193" s="41"/>
    </row>
    <row r="194" spans="1:32" ht="15.75" thickBot="1" x14ac:dyDescent="0.3">
      <c r="A194" s="56"/>
      <c r="B194" s="56"/>
      <c r="C194" s="22"/>
      <c r="D194" s="22"/>
      <c r="E194" s="22"/>
      <c r="F194" s="82"/>
      <c r="G194" s="82"/>
      <c r="H194" s="26" t="s">
        <v>366</v>
      </c>
      <c r="I194" s="105"/>
      <c r="J194" s="110"/>
      <c r="K194" s="88"/>
      <c r="L194" s="86"/>
      <c r="M194" s="9"/>
      <c r="N194" s="9"/>
      <c r="O194" s="9" t="s">
        <v>284</v>
      </c>
      <c r="P194" s="9"/>
      <c r="Q194" s="10"/>
      <c r="R194" s="10"/>
      <c r="S194" s="92"/>
      <c r="T194" s="92"/>
      <c r="U194" s="128">
        <v>6000</v>
      </c>
      <c r="V194" s="130"/>
      <c r="W194" s="128">
        <v>7000</v>
      </c>
      <c r="X194" s="130"/>
      <c r="Y194" s="42"/>
      <c r="Z194" s="43"/>
      <c r="AA194" s="41"/>
      <c r="AB194" s="43"/>
      <c r="AC194" s="128">
        <v>2240.52</v>
      </c>
      <c r="AD194" s="130"/>
      <c r="AE194" s="41"/>
      <c r="AF194" s="41"/>
    </row>
    <row r="195" spans="1:32" ht="15.75" thickBot="1" x14ac:dyDescent="0.3">
      <c r="A195" s="56"/>
      <c r="B195" s="56"/>
      <c r="C195" s="66"/>
      <c r="D195" s="76"/>
      <c r="E195" s="35"/>
      <c r="F195" s="76"/>
      <c r="G195" s="76"/>
      <c r="H195" s="36" t="s">
        <v>367</v>
      </c>
      <c r="I195" s="105"/>
      <c r="J195" s="110"/>
      <c r="K195" s="88"/>
      <c r="L195" s="86"/>
      <c r="M195" s="9"/>
      <c r="N195" s="9"/>
      <c r="O195" s="9"/>
      <c r="P195" s="9"/>
      <c r="Q195" s="10"/>
      <c r="R195" s="10"/>
      <c r="S195" s="92"/>
      <c r="T195" s="92"/>
      <c r="U195" s="128">
        <v>0</v>
      </c>
      <c r="V195" s="130"/>
      <c r="W195" s="128">
        <v>6000</v>
      </c>
      <c r="X195" s="130"/>
      <c r="Y195" s="42"/>
      <c r="Z195" s="43"/>
      <c r="AA195" s="41"/>
      <c r="AB195" s="43"/>
      <c r="AC195" s="128"/>
      <c r="AD195" s="130"/>
      <c r="AE195" s="41"/>
      <c r="AF195" s="41"/>
    </row>
    <row r="196" spans="1:32" ht="15.75" thickBot="1" x14ac:dyDescent="0.3">
      <c r="A196" s="56"/>
      <c r="B196" s="56"/>
      <c r="C196" s="66"/>
      <c r="D196" s="77"/>
      <c r="E196" s="62"/>
      <c r="F196" s="77"/>
      <c r="G196" s="77"/>
      <c r="H196" s="62" t="s">
        <v>367</v>
      </c>
      <c r="I196" s="105"/>
      <c r="J196" s="110"/>
      <c r="K196" s="88"/>
      <c r="L196" s="86"/>
      <c r="M196" s="9"/>
      <c r="N196" s="9"/>
      <c r="O196" s="9"/>
      <c r="P196" s="9"/>
      <c r="Q196" s="10"/>
      <c r="R196" s="10"/>
      <c r="S196" s="92"/>
      <c r="T196" s="92"/>
      <c r="U196" s="128"/>
      <c r="V196" s="130"/>
      <c r="W196" s="128"/>
      <c r="X196" s="130"/>
      <c r="Y196" s="42"/>
      <c r="Z196" s="43"/>
      <c r="AA196" s="41"/>
      <c r="AB196" s="43"/>
      <c r="AC196" s="128">
        <v>3250</v>
      </c>
      <c r="AD196" s="130"/>
      <c r="AE196" s="41"/>
      <c r="AF196" s="41"/>
    </row>
    <row r="197" spans="1:32" ht="15.75" thickBot="1" x14ac:dyDescent="0.3">
      <c r="A197" s="56"/>
      <c r="B197" s="56"/>
      <c r="C197" s="66"/>
      <c r="D197" s="66"/>
      <c r="E197" s="66"/>
      <c r="F197" s="80"/>
      <c r="G197" s="80"/>
      <c r="H197" s="26"/>
      <c r="I197" s="105"/>
      <c r="J197" s="110"/>
      <c r="K197" s="88"/>
      <c r="L197" s="86"/>
      <c r="M197" s="9"/>
      <c r="N197" s="9"/>
      <c r="O197" s="9"/>
      <c r="P197" s="9"/>
      <c r="Q197" s="10"/>
      <c r="R197" s="10"/>
      <c r="S197" s="92"/>
      <c r="T197" s="92"/>
      <c r="U197" s="128"/>
      <c r="V197" s="130"/>
      <c r="W197" s="128"/>
      <c r="X197" s="130"/>
      <c r="Y197" s="42"/>
      <c r="Z197" s="43"/>
      <c r="AA197" s="41"/>
      <c r="AB197" s="43"/>
      <c r="AC197" s="128"/>
      <c r="AD197" s="130"/>
      <c r="AE197" s="41"/>
      <c r="AF197" s="41"/>
    </row>
    <row r="198" spans="1:32" ht="15.75" thickBot="1" x14ac:dyDescent="0.3">
      <c r="A198" s="56"/>
      <c r="B198" s="56"/>
      <c r="C198" s="66"/>
      <c r="D198" s="66"/>
      <c r="E198" s="66"/>
      <c r="F198" s="80"/>
      <c r="G198" s="80"/>
      <c r="H198" s="26"/>
      <c r="I198" s="105"/>
      <c r="J198" s="110"/>
      <c r="K198" s="88"/>
      <c r="L198" s="86"/>
      <c r="M198" s="9"/>
      <c r="N198" s="9"/>
      <c r="O198" s="9"/>
      <c r="P198" s="9"/>
      <c r="Q198" s="10"/>
      <c r="R198" s="10"/>
      <c r="S198" s="92"/>
      <c r="T198" s="92"/>
      <c r="U198" s="131">
        <f>U194</f>
        <v>6000</v>
      </c>
      <c r="V198" s="131">
        <f>V194</f>
        <v>0</v>
      </c>
      <c r="W198" s="131">
        <f>SUM(W192:W197)</f>
        <v>13000</v>
      </c>
      <c r="X198" s="131">
        <f>X194</f>
        <v>0</v>
      </c>
      <c r="Y198" s="42"/>
      <c r="Z198" s="43"/>
      <c r="AA198" s="41"/>
      <c r="AB198" s="43"/>
      <c r="AC198" s="131">
        <f>SUM(AC192:AC197)</f>
        <v>5490.52</v>
      </c>
      <c r="AD198" s="131">
        <f>AD194</f>
        <v>0</v>
      </c>
      <c r="AE198" s="41"/>
      <c r="AF198" s="41"/>
    </row>
    <row r="199" spans="1:32" ht="15.75" thickBot="1" x14ac:dyDescent="0.3">
      <c r="A199" s="33" t="s">
        <v>285</v>
      </c>
      <c r="B199" s="34"/>
      <c r="C199" s="35"/>
      <c r="D199" s="35"/>
      <c r="E199" s="35"/>
      <c r="F199" s="76"/>
      <c r="G199" s="76"/>
      <c r="H199" s="36" t="s">
        <v>368</v>
      </c>
      <c r="I199" s="105"/>
      <c r="J199" s="110"/>
      <c r="K199" s="88"/>
      <c r="L199" s="86"/>
      <c r="M199" s="9"/>
      <c r="N199" s="9"/>
      <c r="O199" s="9"/>
      <c r="P199" s="9"/>
      <c r="Q199" s="10"/>
      <c r="R199" s="10"/>
      <c r="S199" s="92"/>
      <c r="T199" s="92"/>
      <c r="U199" s="132"/>
      <c r="V199" s="133"/>
      <c r="W199" s="133"/>
      <c r="X199" s="128"/>
      <c r="Y199" s="92"/>
      <c r="Z199" s="43"/>
      <c r="AA199" s="41"/>
      <c r="AB199" s="43"/>
      <c r="AC199" s="133"/>
      <c r="AD199" s="128"/>
      <c r="AE199" s="41"/>
      <c r="AF199" s="41"/>
    </row>
    <row r="200" spans="1:32" ht="15.75" thickBot="1" x14ac:dyDescent="0.3">
      <c r="A200" s="56"/>
      <c r="B200" s="52" t="s">
        <v>286</v>
      </c>
      <c r="C200" s="62"/>
      <c r="D200" s="62"/>
      <c r="E200" s="62"/>
      <c r="F200" s="77"/>
      <c r="G200" s="77"/>
      <c r="H200" s="62" t="s">
        <v>368</v>
      </c>
      <c r="I200" s="105"/>
      <c r="J200" s="110"/>
      <c r="K200" s="88"/>
      <c r="L200" s="86"/>
      <c r="M200" s="9"/>
      <c r="N200" s="9"/>
      <c r="O200" s="9"/>
      <c r="P200" s="9"/>
      <c r="Q200" s="10"/>
      <c r="R200" s="10"/>
      <c r="S200" s="92"/>
      <c r="T200" s="92"/>
      <c r="U200" s="132"/>
      <c r="V200" s="133"/>
      <c r="W200" s="133"/>
      <c r="X200" s="128"/>
      <c r="Y200" s="92"/>
      <c r="Z200" s="43"/>
      <c r="AA200" s="41"/>
      <c r="AB200" s="43"/>
      <c r="AC200" s="133"/>
      <c r="AD200" s="128"/>
      <c r="AE200" s="41"/>
      <c r="AF200" s="41"/>
    </row>
    <row r="201" spans="1:32" ht="15.75" thickBot="1" x14ac:dyDescent="0.3">
      <c r="A201" s="56"/>
      <c r="B201" s="56"/>
      <c r="C201" s="66"/>
      <c r="D201" s="66"/>
      <c r="E201" s="66"/>
      <c r="F201" s="80"/>
      <c r="G201" s="80"/>
      <c r="H201" s="26" t="s">
        <v>369</v>
      </c>
      <c r="I201" s="105"/>
      <c r="J201" s="110"/>
      <c r="K201" s="88"/>
      <c r="L201" s="86"/>
      <c r="M201" s="9"/>
      <c r="N201" s="9"/>
      <c r="O201" s="9"/>
      <c r="P201" s="9" t="s">
        <v>287</v>
      </c>
      <c r="Q201" s="10"/>
      <c r="R201" s="10"/>
      <c r="S201" s="92"/>
      <c r="T201" s="92"/>
      <c r="U201" s="132"/>
      <c r="V201" s="128">
        <v>5500</v>
      </c>
      <c r="W201" s="133"/>
      <c r="X201" s="128">
        <v>6000</v>
      </c>
      <c r="Y201" s="92"/>
      <c r="Z201" s="43"/>
      <c r="AA201" s="41"/>
      <c r="AB201" s="43"/>
      <c r="AC201" s="133"/>
      <c r="AD201" s="128">
        <v>4300</v>
      </c>
      <c r="AE201" s="41"/>
      <c r="AF201" s="41"/>
    </row>
    <row r="202" spans="1:32" ht="15.75" thickBot="1" x14ac:dyDescent="0.3">
      <c r="A202" s="56"/>
      <c r="B202" s="56"/>
      <c r="C202" s="66"/>
      <c r="D202" s="66"/>
      <c r="E202" s="66"/>
      <c r="F202" s="80"/>
      <c r="G202" s="80"/>
      <c r="H202" s="26" t="s">
        <v>370</v>
      </c>
      <c r="I202" s="105"/>
      <c r="J202" s="110"/>
      <c r="K202" s="88"/>
      <c r="L202" s="86"/>
      <c r="M202" s="9"/>
      <c r="N202" s="9"/>
      <c r="O202" s="9"/>
      <c r="P202" s="9" t="s">
        <v>288</v>
      </c>
      <c r="Q202" s="10"/>
      <c r="R202" s="10"/>
      <c r="S202" s="92"/>
      <c r="T202" s="92"/>
      <c r="U202" s="132"/>
      <c r="V202" s="128">
        <v>18000</v>
      </c>
      <c r="W202" s="133"/>
      <c r="X202" s="128">
        <v>21000</v>
      </c>
      <c r="Y202" s="92"/>
      <c r="Z202" s="43"/>
      <c r="AA202" s="41"/>
      <c r="AB202" s="43"/>
      <c r="AC202" s="133"/>
      <c r="AD202" s="128">
        <v>15030</v>
      </c>
      <c r="AE202" s="41"/>
      <c r="AF202" s="41"/>
    </row>
    <row r="203" spans="1:32" ht="15.75" thickBot="1" x14ac:dyDescent="0.3">
      <c r="A203" s="56"/>
      <c r="B203" s="56"/>
      <c r="C203" s="66"/>
      <c r="D203" s="66"/>
      <c r="E203" s="66"/>
      <c r="F203" s="80"/>
      <c r="G203" s="80"/>
      <c r="H203" s="26"/>
      <c r="I203" s="105"/>
      <c r="J203" s="110"/>
      <c r="K203" s="88"/>
      <c r="L203" s="86"/>
      <c r="M203" s="9"/>
      <c r="N203" s="9"/>
      <c r="O203" s="9"/>
      <c r="P203" s="9"/>
      <c r="Q203" s="10"/>
      <c r="R203" s="10"/>
      <c r="S203" s="92"/>
      <c r="T203" s="92"/>
      <c r="U203" s="134"/>
      <c r="V203" s="135">
        <f>SUM(V201:V202)</f>
        <v>23500</v>
      </c>
      <c r="W203" s="135"/>
      <c r="X203" s="131">
        <f>SUM(X201:X202)</f>
        <v>27000</v>
      </c>
      <c r="Y203" s="92"/>
      <c r="Z203" s="43"/>
      <c r="AA203" s="41"/>
      <c r="AB203" s="43"/>
      <c r="AC203" s="135"/>
      <c r="AD203" s="131">
        <f>SUM(AD201:AD202)</f>
        <v>19330</v>
      </c>
      <c r="AE203" s="41"/>
      <c r="AF203" s="41"/>
    </row>
    <row r="204" spans="1:32" ht="15.75" thickBot="1" x14ac:dyDescent="0.3">
      <c r="A204" s="33" t="s">
        <v>289</v>
      </c>
      <c r="B204" s="34"/>
      <c r="C204" s="35"/>
      <c r="D204" s="35"/>
      <c r="E204" s="35"/>
      <c r="F204" s="76"/>
      <c r="G204" s="76"/>
      <c r="H204" s="36" t="s">
        <v>371</v>
      </c>
      <c r="I204" s="105"/>
      <c r="J204" s="110"/>
      <c r="K204" s="88"/>
      <c r="L204" s="86"/>
      <c r="M204" s="9"/>
      <c r="N204" s="9"/>
      <c r="O204" s="9"/>
      <c r="P204" s="9"/>
      <c r="Q204" s="10"/>
      <c r="R204" s="10"/>
      <c r="S204" s="92"/>
      <c r="T204" s="92"/>
      <c r="U204" s="132"/>
      <c r="V204" s="133"/>
      <c r="W204" s="133"/>
      <c r="X204" s="128"/>
      <c r="Y204" s="92"/>
      <c r="Z204" s="43"/>
      <c r="AA204" s="41"/>
      <c r="AB204" s="43"/>
      <c r="AC204" s="133"/>
      <c r="AD204" s="128"/>
      <c r="AE204" s="41"/>
      <c r="AF204" s="41"/>
    </row>
    <row r="205" spans="1:32" ht="15.75" thickBot="1" x14ac:dyDescent="0.3">
      <c r="A205" s="56"/>
      <c r="B205" s="52" t="s">
        <v>290</v>
      </c>
      <c r="C205" s="62"/>
      <c r="D205" s="62"/>
      <c r="E205" s="62"/>
      <c r="F205" s="77"/>
      <c r="G205" s="77"/>
      <c r="H205" s="62" t="s">
        <v>372</v>
      </c>
      <c r="I205" s="105"/>
      <c r="J205" s="110"/>
      <c r="K205" s="88"/>
      <c r="L205" s="86"/>
      <c r="M205" s="9"/>
      <c r="N205" s="9"/>
      <c r="O205" s="9"/>
      <c r="P205" s="9"/>
      <c r="Q205" s="10"/>
      <c r="R205" s="10"/>
      <c r="S205" s="92"/>
      <c r="T205" s="92"/>
      <c r="U205" s="132"/>
      <c r="V205" s="133"/>
      <c r="W205" s="133"/>
      <c r="X205" s="128"/>
      <c r="Y205" s="92"/>
      <c r="Z205" s="43"/>
      <c r="AA205" s="41"/>
      <c r="AB205" s="43"/>
      <c r="AC205" s="133"/>
      <c r="AD205" s="128"/>
      <c r="AE205" s="41"/>
      <c r="AF205" s="41"/>
    </row>
    <row r="206" spans="1:32" ht="15.75" thickBot="1" x14ac:dyDescent="0.3">
      <c r="A206" s="56"/>
      <c r="B206" s="56"/>
      <c r="C206" s="66"/>
      <c r="D206" s="66"/>
      <c r="E206" s="66"/>
      <c r="F206" s="80"/>
      <c r="G206" s="80"/>
      <c r="H206" s="26" t="s">
        <v>373</v>
      </c>
      <c r="I206" s="105"/>
      <c r="J206" s="110"/>
      <c r="K206" s="88"/>
      <c r="L206" s="86"/>
      <c r="M206" s="9"/>
      <c r="N206" s="9"/>
      <c r="O206" s="9"/>
      <c r="P206" s="9"/>
      <c r="Q206" s="10"/>
      <c r="R206" s="10"/>
      <c r="S206" s="92"/>
      <c r="T206" s="92"/>
      <c r="U206" s="132"/>
      <c r="V206" s="128">
        <v>0</v>
      </c>
      <c r="W206" s="133"/>
      <c r="X206" s="128">
        <v>250</v>
      </c>
      <c r="Y206" s="92"/>
      <c r="Z206" s="43"/>
      <c r="AA206" s="41"/>
      <c r="AB206" s="43"/>
      <c r="AC206" s="133"/>
      <c r="AD206" s="128"/>
      <c r="AE206" s="41"/>
      <c r="AF206" s="41"/>
    </row>
    <row r="207" spans="1:32" ht="15.75" thickBot="1" x14ac:dyDescent="0.3">
      <c r="A207" s="56"/>
      <c r="B207" s="56"/>
      <c r="C207" s="66"/>
      <c r="D207" s="66"/>
      <c r="E207" s="66"/>
      <c r="F207" s="80"/>
      <c r="G207" s="80"/>
      <c r="H207" s="26"/>
      <c r="I207" s="105"/>
      <c r="J207" s="110"/>
      <c r="K207" s="88"/>
      <c r="L207" s="86"/>
      <c r="M207" s="9"/>
      <c r="N207" s="9"/>
      <c r="O207" s="9"/>
      <c r="P207" s="9"/>
      <c r="Q207" s="10"/>
      <c r="R207" s="10"/>
      <c r="S207" s="92"/>
      <c r="T207" s="92"/>
      <c r="U207" s="134"/>
      <c r="V207" s="135">
        <f>V206</f>
        <v>0</v>
      </c>
      <c r="W207" s="135">
        <f>W206</f>
        <v>0</v>
      </c>
      <c r="X207" s="135">
        <f>X206</f>
        <v>250</v>
      </c>
      <c r="Y207" s="92"/>
      <c r="Z207" s="43"/>
      <c r="AA207" s="41"/>
      <c r="AB207" s="43"/>
      <c r="AC207" s="135"/>
      <c r="AD207" s="140"/>
      <c r="AE207" s="41"/>
      <c r="AF207" s="41"/>
    </row>
    <row r="208" spans="1:32" ht="15.75" thickBot="1" x14ac:dyDescent="0.3">
      <c r="A208" s="33" t="s">
        <v>291</v>
      </c>
      <c r="B208" s="34"/>
      <c r="C208" s="35"/>
      <c r="D208" s="35"/>
      <c r="E208" s="35"/>
      <c r="F208" s="76"/>
      <c r="G208" s="76"/>
      <c r="H208" s="36" t="s">
        <v>374</v>
      </c>
      <c r="I208" s="105"/>
      <c r="J208" s="110"/>
      <c r="K208" s="88"/>
      <c r="L208" s="86"/>
      <c r="M208" s="9"/>
      <c r="N208" s="9"/>
      <c r="O208" s="9"/>
      <c r="P208" s="9"/>
      <c r="Q208" s="10"/>
      <c r="R208" s="10"/>
      <c r="S208" s="92"/>
      <c r="T208" s="92"/>
      <c r="U208" s="122"/>
      <c r="V208" s="128"/>
      <c r="W208" s="122"/>
      <c r="X208" s="128"/>
      <c r="Y208" s="92"/>
      <c r="Z208" s="43"/>
      <c r="AA208" s="41"/>
      <c r="AB208" s="43"/>
      <c r="AC208" s="122"/>
      <c r="AD208" s="128"/>
      <c r="AE208" s="41"/>
      <c r="AF208" s="41"/>
    </row>
    <row r="209" spans="1:32" ht="15.75" thickBot="1" x14ac:dyDescent="0.3">
      <c r="A209" s="56"/>
      <c r="B209" s="52" t="s">
        <v>292</v>
      </c>
      <c r="C209" s="62"/>
      <c r="D209" s="62"/>
      <c r="E209" s="62"/>
      <c r="F209" s="77"/>
      <c r="G209" s="77"/>
      <c r="H209" s="161" t="s">
        <v>374</v>
      </c>
      <c r="I209" s="105"/>
      <c r="J209" s="110"/>
      <c r="K209" s="88"/>
      <c r="L209" s="86"/>
      <c r="M209" s="9"/>
      <c r="N209" s="9"/>
      <c r="O209" s="9"/>
      <c r="P209" s="9"/>
      <c r="Q209" s="10"/>
      <c r="R209" s="10"/>
      <c r="S209" s="92"/>
      <c r="T209" s="92"/>
      <c r="U209" s="125"/>
      <c r="V209" s="128"/>
      <c r="W209" s="125"/>
      <c r="X209" s="128"/>
      <c r="Y209" s="92"/>
      <c r="Z209" s="43"/>
      <c r="AA209" s="41"/>
      <c r="AB209" s="43"/>
      <c r="AC209" s="125"/>
      <c r="AD209" s="128"/>
      <c r="AE209" s="41"/>
      <c r="AF209" s="41"/>
    </row>
    <row r="210" spans="1:32" ht="15.75" thickBot="1" x14ac:dyDescent="0.3">
      <c r="A210" s="56"/>
      <c r="B210" s="56"/>
      <c r="C210" s="66"/>
      <c r="D210" s="66"/>
      <c r="E210" s="66"/>
      <c r="F210" s="80"/>
      <c r="G210" s="80"/>
      <c r="H210" s="26" t="s">
        <v>375</v>
      </c>
      <c r="I210" s="105"/>
      <c r="J210" s="110"/>
      <c r="K210" s="88"/>
      <c r="L210" s="86"/>
      <c r="M210" s="9"/>
      <c r="N210" s="9"/>
      <c r="O210" s="9"/>
      <c r="P210" s="9" t="s">
        <v>293</v>
      </c>
      <c r="Q210" s="10"/>
      <c r="R210" s="10"/>
      <c r="S210" s="92"/>
      <c r="T210" s="92"/>
      <c r="U210" s="132"/>
      <c r="V210" s="128">
        <v>50000</v>
      </c>
      <c r="W210" s="133"/>
      <c r="X210" s="128">
        <v>60000</v>
      </c>
      <c r="Y210" s="92"/>
      <c r="Z210" s="43"/>
      <c r="AA210" s="41"/>
      <c r="AB210" s="43"/>
      <c r="AC210" s="133"/>
      <c r="AD210" s="128">
        <f>72710.09</f>
        <v>72710.09</v>
      </c>
      <c r="AE210" s="41"/>
      <c r="AF210" s="41"/>
    </row>
    <row r="211" spans="1:32" ht="15.75" thickBot="1" x14ac:dyDescent="0.3">
      <c r="A211" s="56"/>
      <c r="B211" s="56"/>
      <c r="C211" s="66"/>
      <c r="D211" s="66"/>
      <c r="E211" s="66"/>
      <c r="F211" s="80"/>
      <c r="G211" s="80"/>
      <c r="H211" s="26" t="s">
        <v>376</v>
      </c>
      <c r="I211" s="105"/>
      <c r="J211" s="110"/>
      <c r="K211" s="88"/>
      <c r="L211" s="86"/>
      <c r="M211" s="9"/>
      <c r="N211" s="9"/>
      <c r="O211" s="9"/>
      <c r="P211" s="9" t="s">
        <v>294</v>
      </c>
      <c r="Q211" s="10"/>
      <c r="R211" s="10"/>
      <c r="S211" s="92"/>
      <c r="T211" s="92"/>
      <c r="U211" s="132"/>
      <c r="V211" s="128">
        <v>30000</v>
      </c>
      <c r="W211" s="133"/>
      <c r="X211" s="128">
        <v>35000</v>
      </c>
      <c r="Y211" s="92"/>
      <c r="Z211" s="43"/>
      <c r="AA211" s="41"/>
      <c r="AB211" s="43"/>
      <c r="AC211" s="133"/>
      <c r="AD211" s="128">
        <v>2972.81</v>
      </c>
      <c r="AE211" s="41"/>
      <c r="AF211" s="41"/>
    </row>
    <row r="212" spans="1:32" ht="15.75" thickBot="1" x14ac:dyDescent="0.3">
      <c r="A212" s="56"/>
      <c r="B212" s="56"/>
      <c r="C212" s="66"/>
      <c r="D212" s="66"/>
      <c r="E212" s="66"/>
      <c r="F212" s="80"/>
      <c r="G212" s="80"/>
      <c r="H212" s="26"/>
      <c r="I212" s="105"/>
      <c r="J212" s="110"/>
      <c r="K212" s="88"/>
      <c r="L212" s="86"/>
      <c r="M212" s="9"/>
      <c r="N212" s="9"/>
      <c r="O212" s="9"/>
      <c r="P212" s="9"/>
      <c r="Q212" s="10"/>
      <c r="R212" s="10"/>
      <c r="S212" s="92"/>
      <c r="T212" s="92"/>
      <c r="U212" s="134"/>
      <c r="V212" s="135">
        <f>V210+V211</f>
        <v>80000</v>
      </c>
      <c r="W212" s="135">
        <f>W210</f>
        <v>0</v>
      </c>
      <c r="X212" s="135">
        <f>X210+X211</f>
        <v>95000</v>
      </c>
      <c r="Y212" s="92"/>
      <c r="Z212" s="43"/>
      <c r="AA212" s="41"/>
      <c r="AB212" s="43"/>
      <c r="AC212" s="135">
        <f>AC210</f>
        <v>0</v>
      </c>
      <c r="AD212" s="135">
        <f>AD210+AD211</f>
        <v>75682.899999999994</v>
      </c>
      <c r="AE212" s="41"/>
      <c r="AF212" s="41"/>
    </row>
    <row r="213" spans="1:32" ht="15.75" thickBot="1" x14ac:dyDescent="0.3">
      <c r="A213" s="33" t="s">
        <v>295</v>
      </c>
      <c r="B213" s="34"/>
      <c r="C213" s="35"/>
      <c r="D213" s="35"/>
      <c r="E213" s="35"/>
      <c r="F213" s="76"/>
      <c r="G213" s="76"/>
      <c r="H213" s="36" t="s">
        <v>377</v>
      </c>
      <c r="I213" s="105"/>
      <c r="J213" s="110"/>
      <c r="K213" s="88"/>
      <c r="L213" s="86"/>
      <c r="M213" s="9"/>
      <c r="N213" s="9"/>
      <c r="O213" s="9"/>
      <c r="P213" s="9"/>
      <c r="Q213" s="10"/>
      <c r="R213" s="10"/>
      <c r="S213" s="92"/>
      <c r="T213" s="92"/>
      <c r="U213" s="130"/>
      <c r="V213" s="130"/>
      <c r="W213" s="130"/>
      <c r="X213" s="130"/>
      <c r="Y213" s="92"/>
      <c r="Z213" s="43"/>
      <c r="AA213" s="41"/>
      <c r="AB213" s="43"/>
      <c r="AC213" s="130"/>
      <c r="AD213" s="130"/>
      <c r="AE213" s="41"/>
      <c r="AF213" s="41"/>
    </row>
    <row r="214" spans="1:32" ht="15.75" thickBot="1" x14ac:dyDescent="0.3">
      <c r="A214" s="56"/>
      <c r="B214" s="52" t="s">
        <v>296</v>
      </c>
      <c r="C214" s="62"/>
      <c r="D214" s="62"/>
      <c r="E214" s="62"/>
      <c r="F214" s="77"/>
      <c r="G214" s="77"/>
      <c r="H214" s="161" t="s">
        <v>377</v>
      </c>
      <c r="I214" s="105"/>
      <c r="J214" s="110"/>
      <c r="K214" s="88"/>
      <c r="L214" s="86"/>
      <c r="M214" s="9"/>
      <c r="N214" s="9"/>
      <c r="O214" s="9"/>
      <c r="P214" s="9"/>
      <c r="Q214" s="10"/>
      <c r="R214" s="10"/>
      <c r="S214" s="92"/>
      <c r="T214" s="92"/>
      <c r="U214" s="130"/>
      <c r="V214" s="130"/>
      <c r="W214" s="130"/>
      <c r="X214" s="130"/>
      <c r="Y214" s="92"/>
      <c r="Z214" s="43"/>
      <c r="AA214" s="41"/>
      <c r="AB214" s="43"/>
      <c r="AC214" s="130"/>
      <c r="AD214" s="130"/>
      <c r="AE214" s="41"/>
      <c r="AF214" s="41"/>
    </row>
    <row r="215" spans="1:32" ht="15.75" thickBot="1" x14ac:dyDescent="0.3">
      <c r="A215" s="56"/>
      <c r="B215" s="56"/>
      <c r="C215" s="66"/>
      <c r="D215" s="66"/>
      <c r="E215" s="66"/>
      <c r="F215" s="80"/>
      <c r="G215" s="80"/>
      <c r="H215" s="26" t="s">
        <v>378</v>
      </c>
      <c r="I215" s="105"/>
      <c r="J215" s="110"/>
      <c r="K215" s="88"/>
      <c r="L215" s="86"/>
      <c r="M215" s="9"/>
      <c r="N215" s="9"/>
      <c r="O215" s="9"/>
      <c r="P215" s="9" t="s">
        <v>297</v>
      </c>
      <c r="Q215" s="10"/>
      <c r="R215" s="10"/>
      <c r="S215" s="92"/>
      <c r="T215" s="92"/>
      <c r="U215" s="132"/>
      <c r="V215" s="128">
        <v>1500</v>
      </c>
      <c r="W215" s="133"/>
      <c r="X215" s="128">
        <v>4000</v>
      </c>
      <c r="Y215" s="92"/>
      <c r="Z215" s="43"/>
      <c r="AA215" s="41"/>
      <c r="AB215" s="43"/>
      <c r="AC215" s="133"/>
      <c r="AD215" s="128">
        <v>0</v>
      </c>
      <c r="AE215" s="41"/>
      <c r="AF215" s="41"/>
    </row>
    <row r="216" spans="1:32" ht="15.75" thickBot="1" x14ac:dyDescent="0.3">
      <c r="A216" s="56"/>
      <c r="B216" s="56"/>
      <c r="C216" s="66"/>
      <c r="D216" s="66"/>
      <c r="E216" s="66"/>
      <c r="F216" s="80"/>
      <c r="G216" s="80"/>
      <c r="H216" s="26" t="s">
        <v>379</v>
      </c>
      <c r="I216" s="105"/>
      <c r="J216" s="110"/>
      <c r="K216" s="88"/>
      <c r="L216" s="86"/>
      <c r="M216" s="9"/>
      <c r="N216" s="9"/>
      <c r="O216" s="9"/>
      <c r="P216" s="9" t="s">
        <v>298</v>
      </c>
      <c r="Q216" s="10"/>
      <c r="R216" s="10"/>
      <c r="S216" s="92"/>
      <c r="T216" s="92"/>
      <c r="U216" s="132"/>
      <c r="V216" s="128">
        <v>700</v>
      </c>
      <c r="W216" s="133"/>
      <c r="X216" s="128">
        <v>750</v>
      </c>
      <c r="Y216" s="92"/>
      <c r="Z216" s="43"/>
      <c r="AA216" s="41"/>
      <c r="AB216" s="43"/>
      <c r="AC216" s="133"/>
      <c r="AD216" s="128">
        <v>0</v>
      </c>
      <c r="AE216" s="41"/>
      <c r="AF216" s="41"/>
    </row>
    <row r="217" spans="1:32" ht="15.75" thickBot="1" x14ac:dyDescent="0.3">
      <c r="A217" s="56"/>
      <c r="B217" s="56"/>
      <c r="C217" s="66"/>
      <c r="D217" s="66"/>
      <c r="E217" s="66"/>
      <c r="F217" s="80"/>
      <c r="G217" s="80"/>
      <c r="H217" s="26" t="s">
        <v>380</v>
      </c>
      <c r="I217" s="105"/>
      <c r="J217" s="110"/>
      <c r="K217" s="88"/>
      <c r="L217" s="86"/>
      <c r="M217" s="9"/>
      <c r="N217" s="9"/>
      <c r="O217" s="9"/>
      <c r="P217" s="9" t="s">
        <v>299</v>
      </c>
      <c r="Q217" s="10"/>
      <c r="R217" s="10"/>
      <c r="S217" s="92"/>
      <c r="T217" s="92"/>
      <c r="U217" s="132"/>
      <c r="V217" s="128">
        <v>3000</v>
      </c>
      <c r="W217" s="133"/>
      <c r="X217" s="128">
        <v>15000</v>
      </c>
      <c r="Y217" s="92"/>
      <c r="Z217" s="43"/>
      <c r="AA217" s="41"/>
      <c r="AB217" s="43"/>
      <c r="AC217" s="133"/>
      <c r="AD217" s="128">
        <v>5180</v>
      </c>
      <c r="AE217" s="41"/>
      <c r="AF217" s="41"/>
    </row>
    <row r="218" spans="1:32" ht="15.75" thickBot="1" x14ac:dyDescent="0.3">
      <c r="A218" s="56"/>
      <c r="B218" s="56"/>
      <c r="C218" s="66"/>
      <c r="D218" s="66"/>
      <c r="E218" s="66"/>
      <c r="F218" s="80"/>
      <c r="G218" s="80"/>
      <c r="H218" s="26" t="s">
        <v>381</v>
      </c>
      <c r="I218" s="105"/>
      <c r="J218" s="110"/>
      <c r="K218" s="88"/>
      <c r="L218" s="86"/>
      <c r="M218" s="9"/>
      <c r="N218" s="9"/>
      <c r="O218" s="9"/>
      <c r="P218" s="9" t="s">
        <v>300</v>
      </c>
      <c r="Q218" s="10"/>
      <c r="R218" s="10"/>
      <c r="S218" s="92"/>
      <c r="T218" s="92"/>
      <c r="U218" s="132"/>
      <c r="V218" s="128">
        <v>3000</v>
      </c>
      <c r="W218" s="133"/>
      <c r="X218" s="128">
        <v>3000</v>
      </c>
      <c r="Y218" s="92"/>
      <c r="Z218" s="43"/>
      <c r="AA218" s="41"/>
      <c r="AB218" s="43"/>
      <c r="AC218" s="133"/>
      <c r="AD218" s="128">
        <v>0</v>
      </c>
      <c r="AE218" s="41"/>
      <c r="AF218" s="41"/>
    </row>
    <row r="219" spans="1:32" ht="15.75" thickBot="1" x14ac:dyDescent="0.3">
      <c r="A219" s="56"/>
      <c r="B219" s="56"/>
      <c r="C219" s="66"/>
      <c r="D219" s="66"/>
      <c r="E219" s="66"/>
      <c r="F219" s="80"/>
      <c r="G219" s="80"/>
      <c r="H219" s="26" t="s">
        <v>382</v>
      </c>
      <c r="I219" s="105"/>
      <c r="J219" s="110"/>
      <c r="K219" s="88"/>
      <c r="L219" s="86"/>
      <c r="M219" s="9"/>
      <c r="N219" s="9"/>
      <c r="O219" s="9"/>
      <c r="P219" s="9" t="s">
        <v>301</v>
      </c>
      <c r="Q219" s="10"/>
      <c r="R219" s="10"/>
      <c r="S219" s="92"/>
      <c r="T219" s="92"/>
      <c r="U219" s="132"/>
      <c r="V219" s="128">
        <v>2000</v>
      </c>
      <c r="W219" s="133"/>
      <c r="X219" s="128">
        <v>3500</v>
      </c>
      <c r="Y219" s="92"/>
      <c r="Z219" s="43"/>
      <c r="AA219" s="41"/>
      <c r="AB219" s="43"/>
      <c r="AC219" s="133"/>
      <c r="AD219" s="128"/>
      <c r="AE219" s="41"/>
      <c r="AF219" s="41"/>
    </row>
    <row r="220" spans="1:32" ht="15.75" thickBot="1" x14ac:dyDescent="0.3">
      <c r="A220" s="56"/>
      <c r="B220" s="56"/>
      <c r="C220" s="22"/>
      <c r="D220" s="22"/>
      <c r="E220" s="22"/>
      <c r="F220" s="82"/>
      <c r="G220" s="82"/>
      <c r="H220" s="26"/>
      <c r="I220" s="105"/>
      <c r="J220" s="110"/>
      <c r="K220" s="88"/>
      <c r="L220" s="86"/>
      <c r="M220" s="9"/>
      <c r="N220" s="9"/>
      <c r="O220" s="9"/>
      <c r="P220" s="9"/>
      <c r="Q220" s="10"/>
      <c r="R220" s="10"/>
      <c r="S220" s="92"/>
      <c r="T220" s="92"/>
      <c r="U220" s="134"/>
      <c r="V220" s="135">
        <f>SUM(V215:V219)</f>
        <v>10200</v>
      </c>
      <c r="W220" s="135"/>
      <c r="X220" s="135">
        <f>SUM(X215:X219)</f>
        <v>26250</v>
      </c>
      <c r="Y220" s="14"/>
      <c r="Z220" s="5"/>
      <c r="AA220" s="5"/>
      <c r="AB220" s="5"/>
      <c r="AC220" s="135"/>
      <c r="AD220" s="135">
        <f>SUM(AD215:AD219)</f>
        <v>5180</v>
      </c>
      <c r="AE220" s="5"/>
      <c r="AF220" s="5"/>
    </row>
    <row r="221" spans="1:32" ht="15.75" thickBot="1" x14ac:dyDescent="0.3">
      <c r="A221" s="33" t="s">
        <v>302</v>
      </c>
      <c r="B221" s="34"/>
      <c r="C221" s="35"/>
      <c r="D221" s="35"/>
      <c r="E221" s="35"/>
      <c r="F221" s="76"/>
      <c r="G221" s="76"/>
      <c r="H221" s="36" t="s">
        <v>383</v>
      </c>
      <c r="I221" s="105"/>
      <c r="J221" s="110"/>
      <c r="K221" s="88"/>
      <c r="L221" s="86"/>
      <c r="M221" s="9"/>
      <c r="N221" s="9"/>
      <c r="O221" s="9"/>
      <c r="P221" s="9"/>
      <c r="Q221" s="10"/>
      <c r="R221" s="10"/>
      <c r="S221" s="92"/>
      <c r="T221" s="92"/>
      <c r="U221" s="132"/>
      <c r="V221" s="128"/>
      <c r="W221" s="133"/>
      <c r="X221" s="128"/>
      <c r="Y221" s="42"/>
      <c r="Z221" s="43"/>
      <c r="AA221" s="41"/>
      <c r="AB221" s="43"/>
      <c r="AC221" s="133"/>
      <c r="AD221" s="128"/>
      <c r="AE221" s="41"/>
      <c r="AF221" s="41"/>
    </row>
    <row r="222" spans="1:32" ht="15.75" thickBot="1" x14ac:dyDescent="0.3">
      <c r="A222" s="56"/>
      <c r="B222" s="52" t="s">
        <v>303</v>
      </c>
      <c r="C222" s="62"/>
      <c r="D222" s="62"/>
      <c r="E222" s="62"/>
      <c r="F222" s="77"/>
      <c r="G222" s="77"/>
      <c r="H222" s="161" t="s">
        <v>383</v>
      </c>
      <c r="I222" s="105"/>
      <c r="J222" s="110"/>
      <c r="K222" s="88"/>
      <c r="L222" s="86"/>
      <c r="M222" s="9"/>
      <c r="N222" s="9"/>
      <c r="O222" s="9"/>
      <c r="P222" s="9"/>
      <c r="Q222" s="10"/>
      <c r="R222" s="10"/>
      <c r="S222" s="92"/>
      <c r="T222" s="92"/>
      <c r="U222" s="132"/>
      <c r="V222" s="128"/>
      <c r="W222" s="133"/>
      <c r="X222" s="128"/>
      <c r="Y222" s="42"/>
      <c r="Z222" s="43"/>
      <c r="AA222" s="41"/>
      <c r="AB222" s="43"/>
      <c r="AC222" s="133"/>
      <c r="AD222" s="128"/>
      <c r="AE222" s="41"/>
      <c r="AF222" s="41"/>
    </row>
    <row r="223" spans="1:32" ht="15.75" thickBot="1" x14ac:dyDescent="0.3">
      <c r="A223" s="56"/>
      <c r="B223" s="56"/>
      <c r="C223" s="66"/>
      <c r="D223" s="66"/>
      <c r="E223" s="66"/>
      <c r="F223" s="80"/>
      <c r="G223" s="80"/>
      <c r="H223" s="160" t="s">
        <v>383</v>
      </c>
      <c r="I223" s="105"/>
      <c r="J223" s="110"/>
      <c r="K223" s="88"/>
      <c r="L223" s="86"/>
      <c r="M223" s="9"/>
      <c r="N223" s="9"/>
      <c r="O223" s="9"/>
      <c r="P223" s="9" t="s">
        <v>304</v>
      </c>
      <c r="Q223" s="10"/>
      <c r="R223" s="10"/>
      <c r="S223" s="92"/>
      <c r="T223" s="92"/>
      <c r="U223" s="132"/>
      <c r="V223" s="128">
        <v>6000</v>
      </c>
      <c r="W223" s="133"/>
      <c r="X223" s="128">
        <v>10000</v>
      </c>
      <c r="Y223" s="42"/>
      <c r="Z223" s="43"/>
      <c r="AA223" s="41"/>
      <c r="AB223" s="43"/>
      <c r="AC223" s="133"/>
      <c r="AD223" s="128">
        <v>600</v>
      </c>
      <c r="AE223" s="41"/>
      <c r="AF223" s="41"/>
    </row>
    <row r="224" spans="1:32" ht="15.75" thickBot="1" x14ac:dyDescent="0.3">
      <c r="A224" s="22"/>
      <c r="B224" s="82"/>
      <c r="C224" s="82"/>
      <c r="D224" s="82"/>
      <c r="E224" s="22"/>
      <c r="F224" s="82"/>
      <c r="G224" s="82"/>
      <c r="H224" s="26"/>
      <c r="I224" s="105"/>
      <c r="J224" s="110"/>
      <c r="K224" s="88"/>
      <c r="L224" s="86"/>
      <c r="M224" s="9"/>
      <c r="N224" s="9"/>
      <c r="O224" s="9"/>
      <c r="P224" s="9"/>
      <c r="Q224" s="10"/>
      <c r="R224" s="10"/>
      <c r="S224" s="92"/>
      <c r="T224" s="92"/>
      <c r="U224" s="134"/>
      <c r="V224" s="135">
        <f>V223</f>
        <v>6000</v>
      </c>
      <c r="W224" s="135">
        <f>W223</f>
        <v>0</v>
      </c>
      <c r="X224" s="135">
        <f>X223</f>
        <v>10000</v>
      </c>
      <c r="Y224" s="42"/>
      <c r="Z224" s="43"/>
      <c r="AA224" s="41"/>
      <c r="AB224" s="43"/>
      <c r="AC224" s="135">
        <f>AC223</f>
        <v>0</v>
      </c>
      <c r="AD224" s="135">
        <f>AD223</f>
        <v>600</v>
      </c>
      <c r="AE224" s="41"/>
      <c r="AF224" s="41"/>
    </row>
    <row r="225" spans="1:32" ht="15.75" thickBot="1" x14ac:dyDescent="0.3">
      <c r="A225" s="22"/>
      <c r="B225" s="35"/>
      <c r="C225" s="35"/>
      <c r="D225" s="35"/>
      <c r="E225" s="35"/>
      <c r="F225" s="76"/>
      <c r="G225" s="76"/>
      <c r="H225" s="36" t="s">
        <v>384</v>
      </c>
      <c r="I225" s="105"/>
      <c r="J225" s="110"/>
      <c r="K225" s="88"/>
      <c r="L225" s="86"/>
      <c r="M225" s="9"/>
      <c r="N225" s="9"/>
      <c r="O225" s="9"/>
      <c r="P225" s="9"/>
      <c r="Q225" s="10"/>
      <c r="R225" s="10"/>
      <c r="S225" s="92"/>
      <c r="T225" s="92"/>
      <c r="U225" s="128"/>
      <c r="V225" s="130"/>
      <c r="W225" s="130"/>
      <c r="X225" s="130"/>
      <c r="Y225" s="42"/>
      <c r="Z225" s="43"/>
      <c r="AA225" s="41"/>
      <c r="AB225" s="43"/>
      <c r="AC225" s="130"/>
      <c r="AD225" s="130"/>
      <c r="AE225" s="41"/>
      <c r="AF225" s="41"/>
    </row>
    <row r="226" spans="1:32" ht="15.75" thickBot="1" x14ac:dyDescent="0.3">
      <c r="A226" s="22"/>
      <c r="B226" s="62"/>
      <c r="C226" s="62"/>
      <c r="D226" s="62"/>
      <c r="E226" s="62"/>
      <c r="F226" s="77"/>
      <c r="G226" s="77"/>
      <c r="H226" s="161" t="s">
        <v>384</v>
      </c>
      <c r="I226" s="105"/>
      <c r="J226" s="110"/>
      <c r="K226" s="88"/>
      <c r="L226" s="86"/>
      <c r="M226" s="9"/>
      <c r="N226" s="9"/>
      <c r="O226" s="9"/>
      <c r="P226" s="9"/>
      <c r="Q226" s="10"/>
      <c r="R226" s="10"/>
      <c r="S226" s="92"/>
      <c r="T226" s="92"/>
      <c r="U226" s="128"/>
      <c r="V226" s="130"/>
      <c r="W226" s="130"/>
      <c r="X226" s="130"/>
      <c r="Y226" s="42"/>
      <c r="Z226" s="43"/>
      <c r="AA226" s="41"/>
      <c r="AB226" s="43"/>
      <c r="AC226" s="130"/>
      <c r="AD226" s="130"/>
      <c r="AE226" s="41"/>
      <c r="AF226" s="41"/>
    </row>
    <row r="227" spans="1:32" ht="15.75" thickBot="1" x14ac:dyDescent="0.3">
      <c r="A227" s="22"/>
      <c r="B227" s="82"/>
      <c r="C227" s="82"/>
      <c r="D227" s="82"/>
      <c r="E227" s="22"/>
      <c r="F227" s="80"/>
      <c r="G227" s="80"/>
      <c r="H227" s="36" t="s">
        <v>385</v>
      </c>
      <c r="I227" s="105"/>
      <c r="J227" s="110"/>
      <c r="K227" s="88"/>
      <c r="L227" s="86"/>
      <c r="M227" s="9"/>
      <c r="N227" s="9"/>
      <c r="O227" s="9"/>
      <c r="P227" s="9" t="s">
        <v>134</v>
      </c>
      <c r="Q227" s="10"/>
      <c r="R227" s="10"/>
      <c r="S227" s="92"/>
      <c r="T227" s="92"/>
      <c r="U227" s="128"/>
      <c r="V227" s="130">
        <v>120000</v>
      </c>
      <c r="W227" s="128"/>
      <c r="X227" s="130">
        <v>120000</v>
      </c>
      <c r="Y227" s="42"/>
      <c r="Z227" s="43"/>
      <c r="AA227" s="41"/>
      <c r="AB227" s="43"/>
      <c r="AC227" s="130"/>
      <c r="AD227" s="128">
        <v>135285.45000000001</v>
      </c>
      <c r="AE227" s="41"/>
      <c r="AF227" s="41"/>
    </row>
    <row r="228" spans="1:32" s="153" customFormat="1" ht="15.75" thickBot="1" x14ac:dyDescent="0.3">
      <c r="A228" s="22"/>
      <c r="B228" s="82"/>
      <c r="C228" s="82"/>
      <c r="D228" s="82"/>
      <c r="E228" s="22"/>
      <c r="F228" s="80"/>
      <c r="G228" s="80"/>
      <c r="H228" s="36" t="s">
        <v>462</v>
      </c>
      <c r="I228" s="105"/>
      <c r="J228" s="110"/>
      <c r="K228" s="88"/>
      <c r="L228" s="86"/>
      <c r="M228" s="9"/>
      <c r="N228" s="9"/>
      <c r="O228" s="9"/>
      <c r="P228" s="9"/>
      <c r="Q228" s="10"/>
      <c r="R228" s="10"/>
      <c r="S228" s="92"/>
      <c r="T228" s="92"/>
      <c r="U228" s="128"/>
      <c r="V228" s="130">
        <v>55000</v>
      </c>
      <c r="W228" s="128"/>
      <c r="X228" s="130">
        <v>55000</v>
      </c>
      <c r="Y228" s="42"/>
      <c r="Z228" s="43"/>
      <c r="AA228" s="41"/>
      <c r="AB228" s="43"/>
      <c r="AC228" s="130"/>
      <c r="AD228" s="167"/>
      <c r="AE228" s="41"/>
      <c r="AF228" s="41"/>
    </row>
    <row r="229" spans="1:32" ht="15.75" thickBot="1" x14ac:dyDescent="0.3">
      <c r="A229" s="22"/>
      <c r="B229" s="82"/>
      <c r="C229" s="82"/>
      <c r="D229" s="82"/>
      <c r="E229" s="22"/>
      <c r="F229" s="82"/>
      <c r="G229" s="82"/>
      <c r="H229" s="26"/>
      <c r="I229" s="105"/>
      <c r="J229" s="110"/>
      <c r="K229" s="88"/>
      <c r="L229" s="86"/>
      <c r="M229" s="9"/>
      <c r="N229" s="9"/>
      <c r="O229" s="9"/>
      <c r="P229" s="9"/>
      <c r="Q229" s="10"/>
      <c r="R229" s="10"/>
      <c r="S229" s="92"/>
      <c r="T229" s="92"/>
      <c r="U229" s="134"/>
      <c r="V229" s="135">
        <f>SUM(V227:V228)</f>
        <v>175000</v>
      </c>
      <c r="W229" s="135"/>
      <c r="X229" s="135">
        <f>SUM(X227:X228)</f>
        <v>175000</v>
      </c>
      <c r="Y229" s="42"/>
      <c r="Z229" s="43"/>
      <c r="AA229" s="41"/>
      <c r="AB229" s="43"/>
      <c r="AC229" s="135"/>
      <c r="AD229" s="142">
        <f>SUM(AD227)</f>
        <v>135285.45000000001</v>
      </c>
      <c r="AE229" s="41"/>
      <c r="AF229" s="5"/>
    </row>
    <row r="230" spans="1:32" ht="15.75" thickBot="1" x14ac:dyDescent="0.3">
      <c r="A230" s="22"/>
      <c r="B230" s="82"/>
      <c r="C230" s="82"/>
      <c r="D230" s="82"/>
      <c r="E230" s="22"/>
      <c r="F230" s="82"/>
      <c r="G230" s="82"/>
      <c r="H230" s="26"/>
      <c r="I230" s="105"/>
      <c r="J230" s="110"/>
      <c r="K230" s="88"/>
      <c r="L230" s="86"/>
      <c r="M230" s="9"/>
      <c r="N230" s="9"/>
      <c r="O230" s="9"/>
      <c r="P230" s="9"/>
      <c r="Q230" s="10"/>
      <c r="R230" s="10"/>
      <c r="S230" s="92"/>
      <c r="T230" s="92"/>
      <c r="U230" s="128"/>
      <c r="V230" s="130"/>
      <c r="W230" s="128"/>
      <c r="X230" s="130"/>
      <c r="Y230" s="42"/>
      <c r="Z230" s="43"/>
      <c r="AA230" s="41"/>
      <c r="AB230" s="43"/>
      <c r="AC230" s="128"/>
      <c r="AD230" s="130"/>
      <c r="AE230" s="41"/>
      <c r="AF230" s="41"/>
    </row>
    <row r="231" spans="1:32" ht="24" customHeight="1" thickBot="1" x14ac:dyDescent="0.3">
      <c r="A231" s="22"/>
      <c r="B231" s="82"/>
      <c r="C231" s="82"/>
      <c r="D231" s="82"/>
      <c r="E231" s="22"/>
      <c r="F231" s="82"/>
      <c r="G231" s="82"/>
      <c r="H231" s="26"/>
      <c r="I231" s="105"/>
      <c r="J231" s="110"/>
      <c r="K231" s="88"/>
      <c r="L231" s="86"/>
      <c r="M231" s="9"/>
      <c r="N231" s="9"/>
      <c r="O231" s="9"/>
      <c r="P231" s="9"/>
      <c r="Q231" s="10"/>
      <c r="R231" s="10"/>
      <c r="S231" s="92"/>
      <c r="T231" s="92"/>
      <c r="U231" s="136">
        <f>U160+U168+U183+U191+U198+U203+U207+U212+U220+U224</f>
        <v>216700</v>
      </c>
      <c r="V231" s="136">
        <f>V160+V168+V183+V191+V198+V203+V207+V212+V220+V224+V229</f>
        <v>294700</v>
      </c>
      <c r="W231" s="136">
        <f>W160+W168+W183+W191+W198+W203+W207+W212+W220+W224</f>
        <v>227670</v>
      </c>
      <c r="X231" s="136">
        <f>X160+X168+X183+X191+X198+X203+X207+X212+X220+X224+X229</f>
        <v>333500</v>
      </c>
      <c r="Y231" s="42"/>
      <c r="Z231" s="43"/>
      <c r="AA231" s="41"/>
      <c r="AB231" s="43"/>
      <c r="AC231" s="136">
        <f>AC160+AC168+AC183+AC191+AC198+AC203+AC207+AC212+AC220+AC224</f>
        <v>141608.62999999998</v>
      </c>
      <c r="AD231" s="136">
        <f>AD160+AD168+AD183+AD191+AD198+AD203+AD207+AD212+AD220+AD224+AD229</f>
        <v>236078.35</v>
      </c>
      <c r="AE231" s="41"/>
      <c r="AF231" s="5"/>
    </row>
    <row r="232" spans="1:32" ht="15.75" thickBot="1" x14ac:dyDescent="0.3">
      <c r="A232" s="22"/>
      <c r="B232" s="82"/>
      <c r="C232" s="82"/>
      <c r="D232" s="82"/>
      <c r="E232" s="22"/>
      <c r="F232" s="82"/>
      <c r="G232" s="82"/>
      <c r="H232" s="26"/>
      <c r="I232" s="106"/>
      <c r="J232" s="106"/>
      <c r="K232" s="89"/>
      <c r="L232" s="86"/>
      <c r="M232" s="12"/>
      <c r="N232" s="12"/>
      <c r="O232" s="12"/>
      <c r="P232" s="12"/>
      <c r="Q232" s="7"/>
      <c r="R232" s="7"/>
      <c r="S232" s="7"/>
      <c r="T232" s="7"/>
      <c r="U232" s="137">
        <f>U148+U231</f>
        <v>296225</v>
      </c>
      <c r="V232" s="137">
        <f>V148+V231</f>
        <v>296250</v>
      </c>
      <c r="W232" s="137">
        <f>W148+W231</f>
        <v>449342</v>
      </c>
      <c r="X232" s="137">
        <f>X148+X231</f>
        <v>410800</v>
      </c>
      <c r="Y232" s="18"/>
      <c r="Z232" s="8"/>
      <c r="AA232" s="7"/>
      <c r="AB232" s="8"/>
      <c r="AC232" s="137">
        <f>AC148+AC231</f>
        <v>149116.75999999998</v>
      </c>
      <c r="AD232" s="137">
        <f>AD148+AD231</f>
        <v>237321.91</v>
      </c>
      <c r="AE232" s="7"/>
      <c r="AF232" s="5"/>
    </row>
    <row r="234" spans="1:32" ht="61.5" customHeight="1" x14ac:dyDescent="0.25">
      <c r="X234" s="186"/>
    </row>
    <row r="235" spans="1:32" x14ac:dyDescent="0.25">
      <c r="V235" s="168"/>
      <c r="X235" s="169"/>
    </row>
    <row r="236" spans="1:32" x14ac:dyDescent="0.25">
      <c r="V236" s="166"/>
    </row>
  </sheetData>
  <mergeCells count="29">
    <mergeCell ref="F108:G108"/>
    <mergeCell ref="F105:G105"/>
    <mergeCell ref="F102:G102"/>
    <mergeCell ref="F136:G136"/>
    <mergeCell ref="F109:G109"/>
    <mergeCell ref="F107:G107"/>
    <mergeCell ref="F91:G91"/>
    <mergeCell ref="A2:H2"/>
    <mergeCell ref="F106:G106"/>
    <mergeCell ref="J1:J2"/>
    <mergeCell ref="F85:G85"/>
    <mergeCell ref="E18:G18"/>
    <mergeCell ref="AE1:AF1"/>
    <mergeCell ref="U1:V1"/>
    <mergeCell ref="W1:X1"/>
    <mergeCell ref="Y1:Z1"/>
    <mergeCell ref="O1:O2"/>
    <mergeCell ref="AC1:AD1"/>
    <mergeCell ref="AA1:AB1"/>
    <mergeCell ref="M1:M2"/>
    <mergeCell ref="N1:N2"/>
    <mergeCell ref="S1:T1"/>
    <mergeCell ref="K1:K2"/>
    <mergeCell ref="E15:F15"/>
    <mergeCell ref="L1:L2"/>
    <mergeCell ref="Q1:R1"/>
    <mergeCell ref="P1:P2"/>
    <mergeCell ref="E14:F14"/>
    <mergeCell ref="I1:I2"/>
  </mergeCells>
  <phoneticPr fontId="1" type="noConversion"/>
  <pageMargins left="0.23622047244094491" right="0.23622047244094491" top="0.35433070866141736" bottom="0.35433070866141736" header="0.31496062992125984" footer="0.31496062992125984"/>
  <pageSetup paperSize="8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28"/>
  <sheetViews>
    <sheetView workbookViewId="0">
      <selection activeCell="E18" sqref="E18"/>
    </sheetView>
  </sheetViews>
  <sheetFormatPr defaultRowHeight="15" x14ac:dyDescent="0.25"/>
  <cols>
    <col min="9" max="9" width="11.7109375" customWidth="1"/>
  </cols>
  <sheetData>
    <row r="2" spans="1:16" x14ac:dyDescent="0.25">
      <c r="A2" s="153">
        <v>7000</v>
      </c>
      <c r="B2" s="153" t="s">
        <v>305</v>
      </c>
      <c r="C2" s="153">
        <v>14600</v>
      </c>
      <c r="D2" s="153" t="s">
        <v>305</v>
      </c>
      <c r="E2" s="153">
        <v>13000</v>
      </c>
      <c r="F2" s="153" t="s">
        <v>305</v>
      </c>
      <c r="G2" s="153">
        <v>28100</v>
      </c>
      <c r="H2" s="153" t="s">
        <v>305</v>
      </c>
      <c r="I2" s="153">
        <v>121815</v>
      </c>
      <c r="J2" s="153" t="s">
        <v>306</v>
      </c>
      <c r="K2" s="153"/>
      <c r="L2" s="153" t="s">
        <v>306</v>
      </c>
      <c r="M2" s="153">
        <v>123315</v>
      </c>
      <c r="N2" s="153" t="s">
        <v>306</v>
      </c>
      <c r="O2" s="153"/>
      <c r="P2" s="153" t="s">
        <v>306</v>
      </c>
    </row>
    <row r="3" spans="1:16" x14ac:dyDescent="0.25">
      <c r="A3" s="153">
        <v>500</v>
      </c>
      <c r="B3" s="153" t="s">
        <v>307</v>
      </c>
      <c r="C3" s="153">
        <v>1600</v>
      </c>
      <c r="D3" s="153" t="s">
        <v>307</v>
      </c>
      <c r="E3" s="153">
        <v>500</v>
      </c>
      <c r="F3" s="153" t="s">
        <v>307</v>
      </c>
      <c r="G3" s="153">
        <v>1600</v>
      </c>
      <c r="H3" s="153" t="s">
        <v>307</v>
      </c>
      <c r="I3" s="153">
        <v>11780</v>
      </c>
      <c r="J3" s="153" t="s">
        <v>308</v>
      </c>
      <c r="K3" s="153"/>
      <c r="L3" s="153" t="s">
        <v>308</v>
      </c>
      <c r="M3" s="153">
        <v>11780</v>
      </c>
      <c r="N3" s="153" t="s">
        <v>308</v>
      </c>
      <c r="O3" s="153"/>
      <c r="P3" s="153" t="s">
        <v>308</v>
      </c>
    </row>
    <row r="4" spans="1:16" x14ac:dyDescent="0.25">
      <c r="A4" s="153">
        <v>0</v>
      </c>
      <c r="B4" s="153" t="s">
        <v>309</v>
      </c>
      <c r="C4" s="153">
        <v>7750</v>
      </c>
      <c r="D4" s="153" t="s">
        <v>309</v>
      </c>
      <c r="E4" s="153">
        <v>1500</v>
      </c>
      <c r="F4" s="153" t="s">
        <v>309</v>
      </c>
      <c r="G4" s="153">
        <v>13750</v>
      </c>
      <c r="H4" s="153" t="s">
        <v>309</v>
      </c>
      <c r="I4" s="153">
        <v>62500</v>
      </c>
      <c r="J4" s="153" t="s">
        <v>310</v>
      </c>
      <c r="K4" s="153"/>
      <c r="L4" s="153" t="s">
        <v>310</v>
      </c>
      <c r="M4" s="153">
        <v>62500</v>
      </c>
      <c r="N4" s="153" t="s">
        <v>310</v>
      </c>
      <c r="O4" s="153"/>
      <c r="P4" s="153" t="s">
        <v>310</v>
      </c>
    </row>
    <row r="5" spans="1:16" x14ac:dyDescent="0.25">
      <c r="A5" s="153">
        <v>0</v>
      </c>
      <c r="B5" s="153" t="s">
        <v>311</v>
      </c>
      <c r="C5" s="153">
        <v>2000</v>
      </c>
      <c r="D5" s="153" t="s">
        <v>311</v>
      </c>
      <c r="E5" s="153">
        <v>0</v>
      </c>
      <c r="F5" s="153" t="s">
        <v>311</v>
      </c>
      <c r="G5" s="153">
        <v>2000</v>
      </c>
      <c r="H5" s="153" t="s">
        <v>311</v>
      </c>
      <c r="I5" s="153">
        <v>1005</v>
      </c>
      <c r="J5" s="153" t="s">
        <v>312</v>
      </c>
      <c r="K5" s="153"/>
      <c r="L5" s="153" t="s">
        <v>312</v>
      </c>
      <c r="M5" s="153">
        <v>1005</v>
      </c>
      <c r="N5" s="153" t="s">
        <v>312</v>
      </c>
      <c r="O5" s="153"/>
      <c r="P5" s="153" t="s">
        <v>312</v>
      </c>
    </row>
    <row r="6" spans="1:16" x14ac:dyDescent="0.25">
      <c r="A6" s="153">
        <v>8500</v>
      </c>
      <c r="B6" s="153" t="s">
        <v>313</v>
      </c>
      <c r="C6" s="153">
        <v>14000</v>
      </c>
      <c r="D6" s="153" t="s">
        <v>313</v>
      </c>
      <c r="E6" s="153">
        <v>1500</v>
      </c>
      <c r="F6" s="153" t="s">
        <v>313</v>
      </c>
      <c r="G6" s="153">
        <v>0</v>
      </c>
      <c r="H6" s="153" t="s">
        <v>313</v>
      </c>
      <c r="I6" s="153">
        <v>6000</v>
      </c>
      <c r="J6" s="153" t="s">
        <v>314</v>
      </c>
      <c r="K6" s="153"/>
      <c r="L6" s="153" t="s">
        <v>314</v>
      </c>
      <c r="M6" s="153">
        <v>6000</v>
      </c>
      <c r="N6" s="153" t="s">
        <v>314</v>
      </c>
      <c r="O6" s="153"/>
      <c r="P6" s="153" t="s">
        <v>314</v>
      </c>
    </row>
    <row r="7" spans="1:16" x14ac:dyDescent="0.25">
      <c r="A7" s="153">
        <v>0</v>
      </c>
      <c r="B7" s="153" t="s">
        <v>315</v>
      </c>
      <c r="C7" s="153">
        <v>0</v>
      </c>
      <c r="D7" s="153" t="s">
        <v>315</v>
      </c>
      <c r="E7" s="153">
        <v>0</v>
      </c>
      <c r="F7" s="153" t="s">
        <v>315</v>
      </c>
      <c r="G7" s="153">
        <v>0</v>
      </c>
      <c r="H7" s="153" t="s">
        <v>315</v>
      </c>
      <c r="I7" s="153"/>
      <c r="J7" s="153" t="s">
        <v>316</v>
      </c>
      <c r="K7" s="153">
        <v>23500</v>
      </c>
      <c r="L7" s="153" t="s">
        <v>316</v>
      </c>
      <c r="M7" s="153"/>
      <c r="N7" s="153" t="s">
        <v>316</v>
      </c>
      <c r="O7" s="153">
        <v>25000</v>
      </c>
      <c r="P7" s="153" t="s">
        <v>316</v>
      </c>
    </row>
    <row r="8" spans="1:16" x14ac:dyDescent="0.25">
      <c r="A8" s="153">
        <v>150</v>
      </c>
      <c r="B8" s="153" t="s">
        <v>317</v>
      </c>
      <c r="C8" s="153">
        <v>0</v>
      </c>
      <c r="D8" s="153" t="s">
        <v>317</v>
      </c>
      <c r="E8" s="153">
        <v>150</v>
      </c>
      <c r="F8" s="153" t="s">
        <v>317</v>
      </c>
      <c r="G8" s="153">
        <v>0</v>
      </c>
      <c r="H8" s="153" t="s">
        <v>317</v>
      </c>
      <c r="I8" s="153"/>
      <c r="J8" s="153" t="s">
        <v>318</v>
      </c>
      <c r="K8" s="153">
        <v>1000</v>
      </c>
      <c r="L8" s="153" t="s">
        <v>318</v>
      </c>
      <c r="M8" s="153"/>
      <c r="N8" s="153" t="s">
        <v>318</v>
      </c>
      <c r="O8" s="153">
        <v>1500</v>
      </c>
      <c r="P8" s="153" t="s">
        <v>318</v>
      </c>
    </row>
    <row r="9" spans="1:16" x14ac:dyDescent="0.25">
      <c r="A9" s="153">
        <v>500</v>
      </c>
      <c r="B9" s="153" t="s">
        <v>319</v>
      </c>
      <c r="C9" s="153">
        <v>0</v>
      </c>
      <c r="D9" s="153" t="s">
        <v>319</v>
      </c>
      <c r="E9" s="153">
        <v>500</v>
      </c>
      <c r="F9" s="153" t="s">
        <v>319</v>
      </c>
      <c r="G9" s="153">
        <v>0</v>
      </c>
      <c r="H9" s="153" t="s">
        <v>319</v>
      </c>
      <c r="I9" s="153"/>
      <c r="J9" s="153" t="s">
        <v>320</v>
      </c>
      <c r="K9" s="153">
        <v>85000</v>
      </c>
      <c r="L9" s="153" t="s">
        <v>320</v>
      </c>
      <c r="M9" s="153"/>
      <c r="N9" s="153" t="s">
        <v>320</v>
      </c>
      <c r="O9" s="153">
        <v>90000</v>
      </c>
      <c r="P9" s="153" t="s">
        <v>320</v>
      </c>
    </row>
    <row r="10" spans="1:16" x14ac:dyDescent="0.25">
      <c r="A10" s="153">
        <v>1500</v>
      </c>
      <c r="B10" s="153" t="s">
        <v>321</v>
      </c>
      <c r="C10" s="153">
        <v>0</v>
      </c>
      <c r="D10" s="153" t="s">
        <v>321</v>
      </c>
      <c r="E10" s="153">
        <v>0</v>
      </c>
      <c r="F10" s="153" t="s">
        <v>321</v>
      </c>
      <c r="G10" s="153">
        <v>0</v>
      </c>
      <c r="H10" s="153" t="s">
        <v>321</v>
      </c>
      <c r="I10" s="153"/>
      <c r="J10" s="153" t="s">
        <v>322</v>
      </c>
      <c r="K10" s="153">
        <v>38000</v>
      </c>
      <c r="L10" s="153" t="s">
        <v>322</v>
      </c>
      <c r="M10" s="153"/>
      <c r="N10" s="153" t="s">
        <v>322</v>
      </c>
      <c r="O10" s="153">
        <v>44500</v>
      </c>
      <c r="P10" s="153" t="s">
        <v>322</v>
      </c>
    </row>
    <row r="11" spans="1:16" x14ac:dyDescent="0.25">
      <c r="A11" s="153">
        <v>500</v>
      </c>
      <c r="B11" s="153" t="s">
        <v>323</v>
      </c>
      <c r="C11" s="153">
        <v>0</v>
      </c>
      <c r="D11" s="153" t="s">
        <v>323</v>
      </c>
      <c r="E11" s="153">
        <v>0</v>
      </c>
      <c r="F11" s="153" t="s">
        <v>323</v>
      </c>
      <c r="G11" s="153">
        <v>0</v>
      </c>
      <c r="H11" s="153" t="s">
        <v>323</v>
      </c>
      <c r="I11" s="153"/>
      <c r="J11" s="153" t="s">
        <v>324</v>
      </c>
      <c r="K11" s="153">
        <v>9000</v>
      </c>
      <c r="L11" s="153"/>
      <c r="M11" s="153"/>
      <c r="N11" s="153"/>
      <c r="O11" s="153">
        <v>10000</v>
      </c>
      <c r="P11" s="153" t="s">
        <v>324</v>
      </c>
    </row>
    <row r="12" spans="1:16" x14ac:dyDescent="0.25">
      <c r="A12" s="153">
        <v>500</v>
      </c>
      <c r="B12" s="153" t="s">
        <v>325</v>
      </c>
      <c r="C12" s="153">
        <v>2000</v>
      </c>
      <c r="D12" s="153" t="s">
        <v>325</v>
      </c>
      <c r="E12" s="153">
        <v>500</v>
      </c>
      <c r="F12" s="153" t="s">
        <v>325</v>
      </c>
      <c r="G12" s="153">
        <v>2000</v>
      </c>
      <c r="H12" s="153" t="s">
        <v>325</v>
      </c>
      <c r="I12" s="153"/>
      <c r="J12" s="153"/>
      <c r="K12" s="153"/>
      <c r="L12" s="153"/>
      <c r="M12" s="153"/>
      <c r="N12" s="153"/>
      <c r="O12" s="153"/>
      <c r="P12" s="153"/>
    </row>
    <row r="13" spans="1:16" x14ac:dyDescent="0.25">
      <c r="A13" s="153">
        <v>0</v>
      </c>
      <c r="B13" s="153" t="s">
        <v>326</v>
      </c>
      <c r="C13" s="153">
        <v>0</v>
      </c>
      <c r="D13" s="153" t="s">
        <v>326</v>
      </c>
      <c r="E13" s="153">
        <v>0</v>
      </c>
      <c r="F13" s="153" t="s">
        <v>326</v>
      </c>
      <c r="G13" s="153">
        <v>0</v>
      </c>
      <c r="H13" s="153" t="s">
        <v>326</v>
      </c>
      <c r="I13" s="153">
        <f>SUM(I2:I12)</f>
        <v>203100</v>
      </c>
      <c r="J13" s="153"/>
      <c r="K13" s="153">
        <f>SUM(K2:K12)</f>
        <v>156500</v>
      </c>
      <c r="L13" s="153"/>
      <c r="M13" s="153">
        <f>SUM(M2:M12)</f>
        <v>204600</v>
      </c>
      <c r="N13" s="153"/>
      <c r="O13" s="153">
        <f>SUM(O2:O12)</f>
        <v>171000</v>
      </c>
      <c r="P13" s="153"/>
    </row>
    <row r="15" spans="1:16" x14ac:dyDescent="0.25">
      <c r="A15" s="153">
        <f>SUM(A2:A14)</f>
        <v>19150</v>
      </c>
      <c r="B15" s="153"/>
      <c r="C15" s="153">
        <f>SUM(C2:C14)</f>
        <v>41950</v>
      </c>
      <c r="D15" s="153"/>
      <c r="E15" s="153">
        <f>SUM(E2:E14)</f>
        <v>17650</v>
      </c>
      <c r="F15" s="153"/>
      <c r="G15" s="153">
        <f>SUM(G2:G14)</f>
        <v>47450</v>
      </c>
      <c r="H15" s="153"/>
      <c r="I15" s="153" t="s">
        <v>327</v>
      </c>
      <c r="J15" s="153"/>
      <c r="K15" s="153"/>
      <c r="L15" s="153"/>
      <c r="M15" s="153"/>
      <c r="N15" s="153"/>
      <c r="O15" s="153"/>
      <c r="P15" s="153"/>
    </row>
    <row r="16" spans="1:16" x14ac:dyDescent="0.25">
      <c r="A16" s="153">
        <v>203100</v>
      </c>
      <c r="B16" s="153"/>
      <c r="C16" s="153">
        <v>156500</v>
      </c>
      <c r="D16" s="153"/>
      <c r="E16" s="153">
        <v>204600</v>
      </c>
      <c r="F16" s="153"/>
      <c r="G16" s="153">
        <v>171000</v>
      </c>
      <c r="H16" s="153"/>
      <c r="I16" s="153" t="s">
        <v>328</v>
      </c>
      <c r="J16" s="153"/>
      <c r="K16" s="153"/>
      <c r="L16" s="153"/>
      <c r="M16" s="153"/>
      <c r="N16" s="153"/>
      <c r="O16" s="153"/>
      <c r="P16" s="153"/>
    </row>
    <row r="18" spans="1:9" x14ac:dyDescent="0.25">
      <c r="A18" s="153">
        <f>SUM(A15:A17)</f>
        <v>222250</v>
      </c>
      <c r="B18" s="153"/>
      <c r="C18" s="153">
        <f>SUM(C15:C17)</f>
        <v>198450</v>
      </c>
      <c r="D18" s="153"/>
      <c r="E18" s="153">
        <f>SUM(E15:E17)</f>
        <v>222250</v>
      </c>
      <c r="F18" s="153"/>
      <c r="G18" s="153">
        <f>SUM(G15:G17)</f>
        <v>218450</v>
      </c>
      <c r="H18" s="153"/>
      <c r="I18" s="153" t="s">
        <v>329</v>
      </c>
    </row>
    <row r="128" spans="21:21" x14ac:dyDescent="0.25">
      <c r="U128" s="153" t="e">
        <f>Blad2!B2:B13+Blad2!C2=U21+U26+U38+U43+U58+U75+U88+U101+U106+U112+U126</f>
        <v>#VALUE!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D491B38D18E4C8473A15F0636D0BD" ma:contentTypeVersion="11" ma:contentTypeDescription="Een nieuw document maken." ma:contentTypeScope="" ma:versionID="d11f522c8187c6d90a0d8d43c639cb32">
  <xsd:schema xmlns:xsd="http://www.w3.org/2001/XMLSchema" xmlns:xs="http://www.w3.org/2001/XMLSchema" xmlns:p="http://schemas.microsoft.com/office/2006/metadata/properties" xmlns:ns3="f8eb3ac9-8cb8-4dda-b8f3-e9503683dea4" xmlns:ns4="a58cbd73-f51a-4cef-9f74-86b0d4d88469" targetNamespace="http://schemas.microsoft.com/office/2006/metadata/properties" ma:root="true" ma:fieldsID="2906c36270226367fe57c44cbc26cbf9" ns3:_="" ns4:_="">
    <xsd:import namespace="f8eb3ac9-8cb8-4dda-b8f3-e9503683dea4"/>
    <xsd:import namespace="a58cbd73-f51a-4cef-9f74-86b0d4d884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b3ac9-8cb8-4dda-b8f3-e9503683d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cbd73-f51a-4cef-9f74-86b0d4d884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F3FE10-981D-479F-9259-268F2D781B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BE13A9-A060-4832-B6F2-3A286CA64510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f8eb3ac9-8cb8-4dda-b8f3-e9503683dea4"/>
    <ds:schemaRef ds:uri="a58cbd73-f51a-4cef-9f74-86b0d4d88469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F9518F1-EB6E-4453-B13A-5AD790DD8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b3ac9-8cb8-4dda-b8f3-e9503683dea4"/>
    <ds:schemaRef ds:uri="a58cbd73-f51a-4cef-9f74-86b0d4d884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Bloso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Patty Braeckmans</dc:creator>
  <cp:keywords/>
  <dc:description/>
  <cp:lastModifiedBy>Vrijelick Dirk</cp:lastModifiedBy>
  <cp:revision/>
  <cp:lastPrinted>2019-11-13T14:12:58Z</cp:lastPrinted>
  <dcterms:created xsi:type="dcterms:W3CDTF">2016-01-26T09:44:06Z</dcterms:created>
  <dcterms:modified xsi:type="dcterms:W3CDTF">2019-11-16T08:57:58Z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0x010100EBED491B38D18E4C8473A15F0636D0BD</vt:lpwstr>
  </property>
</Properties>
</file>